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codeName="ThisWorkbook" defaultThemeVersion="124226"/>
  <mc:AlternateContent xmlns:mc="http://schemas.openxmlformats.org/markup-compatibility/2006">
    <mc:Choice Requires="x15">
      <x15ac:absPath xmlns:x15ac="http://schemas.microsoft.com/office/spreadsheetml/2010/11/ac" url="D:\RCT 2017 MILOS\2026. ГОДИНА\БУЏЕТ\ИЗВЕШТАЈ О РАДУ 2025\"/>
    </mc:Choice>
  </mc:AlternateContent>
  <xr:revisionPtr revIDLastSave="0" documentId="13_ncr:1_{3152979D-75A7-45DC-8255-A39A42800BCB}" xr6:coauthVersionLast="47" xr6:coauthVersionMax="47" xr10:uidLastSave="{00000000-0000-0000-0000-000000000000}"/>
  <bookViews>
    <workbookView xWindow="-120" yWindow="-120" windowWidth="21840" windowHeight="13140" xr2:uid="{00000000-000D-0000-FFFF-FFFF00000000}"/>
  </bookViews>
  <sheets>
    <sheet name="Програмска активност- текуће" sheetId="2" r:id="rId1"/>
    <sheet name="Chart1" sheetId="7" state="hidden" r:id="rId2"/>
    <sheet name="Compatibility Report" sheetId="8" r:id="rId3"/>
  </sheets>
  <externalReferences>
    <externalReference r:id="rId4"/>
    <externalReference r:id="rId5"/>
  </externalReferences>
  <definedNames>
    <definedName name="funkcija">#REF!</definedName>
    <definedName name="_xlnm.Print_Area" localSheetId="0">'Програмска активност- текуће'!$A$5:$S$260</definedName>
    <definedName name="_xlnm.Print_Titles" localSheetId="0">'Програмска активност- текуће'!$54:$55</definedName>
    <definedName name="активност">#REF!</definedName>
    <definedName name="активност_пројекат">#REF!</definedName>
    <definedName name="Извори_финансирања">#REF!</definedName>
    <definedName name="конто">#REF!</definedName>
    <definedName name="п1">#REF!</definedName>
    <definedName name="п10">#REF!</definedName>
    <definedName name="п11">#REF!</definedName>
    <definedName name="п12">#REF!</definedName>
    <definedName name="п13">#REF!</definedName>
    <definedName name="п14">#REF!</definedName>
    <definedName name="п15">#REF!</definedName>
    <definedName name="п2">#REF!</definedName>
    <definedName name="п3">#REF!</definedName>
    <definedName name="п4">#REF!</definedName>
    <definedName name="п5">#REF!</definedName>
    <definedName name="п6">#REF!</definedName>
    <definedName name="п7">#REF!</definedName>
    <definedName name="п8">#REF!</definedName>
    <definedName name="п9">#REF!</definedName>
    <definedName name="ПА_1">#REF!</definedName>
    <definedName name="ПА_10">#REF!</definedName>
    <definedName name="ПА_11">#REF!</definedName>
    <definedName name="ПА_12">#REF!</definedName>
    <definedName name="ПА_13">#REF!</definedName>
    <definedName name="ПА_14">#REF!</definedName>
    <definedName name="ПА_15">#REF!</definedName>
    <definedName name="ПА_16">#REF!</definedName>
    <definedName name="ПА_17">#REF!</definedName>
    <definedName name="ПА_18">#REF!</definedName>
    <definedName name="ПА_19">#REF!</definedName>
    <definedName name="ПА_2">#REF!</definedName>
    <definedName name="ПА_20">#REF!</definedName>
    <definedName name="ПА_21">#REF!</definedName>
    <definedName name="ПА_22">#REF!</definedName>
    <definedName name="ПА_23">#REF!</definedName>
    <definedName name="ПА_24">#REF!</definedName>
    <definedName name="ПА_25">#REF!</definedName>
    <definedName name="ПА_26">#REF!</definedName>
    <definedName name="ПА_27">#REF!</definedName>
    <definedName name="ПА_28">#REF!</definedName>
    <definedName name="ПА_29">#REF!</definedName>
    <definedName name="ПА_3">#REF!</definedName>
    <definedName name="ПА_30">#REF!</definedName>
    <definedName name="ПА_31">#REF!</definedName>
    <definedName name="ПА_32">#REF!</definedName>
    <definedName name="ПА_33">#REF!</definedName>
    <definedName name="ПА_34">#REF!</definedName>
    <definedName name="ПА_35">#REF!</definedName>
    <definedName name="ПА_36">#REF!</definedName>
    <definedName name="ПА_37">#REF!</definedName>
    <definedName name="ПА_38">#REF!</definedName>
    <definedName name="ПА_39">#REF!</definedName>
    <definedName name="ПА_4">#REF!</definedName>
    <definedName name="ПА_40">#REF!</definedName>
    <definedName name="ПА_41">#REF!</definedName>
    <definedName name="ПА_42">#REF!</definedName>
    <definedName name="ПА_43">#REF!</definedName>
    <definedName name="ПА_44">#REF!</definedName>
    <definedName name="ПА_45">#REF!</definedName>
    <definedName name="ПА_46">#REF!</definedName>
    <definedName name="ПА_47">#REF!</definedName>
    <definedName name="ПА_48">#REF!</definedName>
    <definedName name="ПА_49">#REF!</definedName>
    <definedName name="ПА_5">#REF!</definedName>
    <definedName name="ПА_50">#REF!</definedName>
    <definedName name="ПА_51">#REF!</definedName>
    <definedName name="ПА_52">#REF!</definedName>
    <definedName name="ПА_53">#REF!</definedName>
    <definedName name="ПА_54">#REF!</definedName>
    <definedName name="ПА_55">#REF!</definedName>
    <definedName name="ПА_56">#REF!</definedName>
    <definedName name="ПА_57">#REF!</definedName>
    <definedName name="ПА_6">#REF!</definedName>
    <definedName name="ПА_7">#REF!</definedName>
    <definedName name="ПА_8">#REF!</definedName>
    <definedName name="ПА_9">#REF!</definedName>
    <definedName name="ПАЦ_1">#REF!</definedName>
    <definedName name="ПАЦ_10">#REF!</definedName>
    <definedName name="ПАЦ_100">#REF!</definedName>
    <definedName name="ПАЦ_101">#REF!</definedName>
    <definedName name="ПАЦ_102">#REF!</definedName>
    <definedName name="ПАЦ_103">#REF!</definedName>
    <definedName name="ПАЦ_104">#REF!</definedName>
    <definedName name="ПАЦ_105">#REF!</definedName>
    <definedName name="ПАЦ_11">#REF!</definedName>
    <definedName name="ПАЦ_12">#REF!</definedName>
    <definedName name="ПАЦ_13">#REF!</definedName>
    <definedName name="ПАЦ_14">#REF!</definedName>
    <definedName name="ПАЦ_15">#REF!</definedName>
    <definedName name="ПАЦ_16">#REF!</definedName>
    <definedName name="ПАЦ_17">#REF!</definedName>
    <definedName name="ПАЦ_18">#REF!</definedName>
    <definedName name="ПАЦ_19">#REF!</definedName>
    <definedName name="ПАЦ_2">#REF!</definedName>
    <definedName name="ПАЦ_20">#REF!</definedName>
    <definedName name="ПАЦ_21">#REF!</definedName>
    <definedName name="ПАЦ_22">#REF!</definedName>
    <definedName name="ПАЦ_23">#REF!</definedName>
    <definedName name="ПАЦ_24">#REF!</definedName>
    <definedName name="ПАЦ_25">#REF!</definedName>
    <definedName name="ПАЦ_26">#REF!</definedName>
    <definedName name="ПАЦ_27">#REF!</definedName>
    <definedName name="ПАЦ_28">#REF!</definedName>
    <definedName name="ПАЦ_29">#REF!</definedName>
    <definedName name="ПАЦ_3">#REF!</definedName>
    <definedName name="ПАЦ_30">#REF!</definedName>
    <definedName name="ПАЦ_31">#REF!</definedName>
    <definedName name="ПАЦ_32">#REF!</definedName>
    <definedName name="ПАЦ_33">#REF!</definedName>
    <definedName name="ПАЦ_34">#REF!</definedName>
    <definedName name="ПАЦ_35">#REF!</definedName>
    <definedName name="ПАЦ_36">#REF!</definedName>
    <definedName name="ПАЦ_37">#REF!</definedName>
    <definedName name="ПАЦ_38">#REF!</definedName>
    <definedName name="ПАЦ_39">#REF!</definedName>
    <definedName name="ПАЦ_4">#REF!</definedName>
    <definedName name="ПАЦ_40">#REF!</definedName>
    <definedName name="ПАЦ_41">#REF!</definedName>
    <definedName name="ПАЦ_42">#REF!</definedName>
    <definedName name="ПАЦ_43">#REF!</definedName>
    <definedName name="ПАЦ_44">#REF!</definedName>
    <definedName name="ПАЦ_45">#REF!</definedName>
    <definedName name="ПАЦ_46">#REF!</definedName>
    <definedName name="ПАЦ_47">#REF!</definedName>
    <definedName name="ПАЦ_48">#REF!</definedName>
    <definedName name="ПАЦ_49">#REF!</definedName>
    <definedName name="ПАЦ_5">#REF!</definedName>
    <definedName name="ПАЦ_50">#REF!</definedName>
    <definedName name="ПАЦ_51">#REF!</definedName>
    <definedName name="ПАЦ_52">#REF!</definedName>
    <definedName name="ПАЦ_53">#REF!</definedName>
    <definedName name="ПАЦ_54">#REF!</definedName>
    <definedName name="ПАЦ_55">#REF!</definedName>
    <definedName name="ПАЦ_56">#REF!</definedName>
    <definedName name="ПАЦ_57">#REF!</definedName>
    <definedName name="ПАЦ_58">#REF!</definedName>
    <definedName name="ПАЦ_59">#REF!</definedName>
    <definedName name="ПАЦ_6">#REF!</definedName>
    <definedName name="ПАЦ_60">#REF!</definedName>
    <definedName name="ПАЦ_61">#REF!</definedName>
    <definedName name="ПАЦ_62">#REF!</definedName>
    <definedName name="ПАЦ_63">#REF!</definedName>
    <definedName name="ПАЦ_64">#REF!</definedName>
    <definedName name="ПАЦ_65">#REF!</definedName>
    <definedName name="ПАЦ_66">#REF!</definedName>
    <definedName name="ПАЦ_67">#REF!</definedName>
    <definedName name="ПАЦ_68">#REF!</definedName>
    <definedName name="ПАЦ_69">#REF!</definedName>
    <definedName name="ПАЦ_7">#REF!</definedName>
    <definedName name="ПАЦ_70">#REF!</definedName>
    <definedName name="ПАЦ_71">#REF!</definedName>
    <definedName name="ПАЦ_72">#REF!</definedName>
    <definedName name="ПАЦ_73">#REF!</definedName>
    <definedName name="ПАЦ_74">#REF!</definedName>
    <definedName name="ПАЦ_75">#REF!</definedName>
    <definedName name="ПАЦ_76">#REF!</definedName>
    <definedName name="ПАЦ_77">#REF!</definedName>
    <definedName name="ПАЦ_78">#REF!</definedName>
    <definedName name="ПАЦ_79">#REF!</definedName>
    <definedName name="ПАЦ_8">#REF!</definedName>
    <definedName name="ПАЦ_80">#REF!</definedName>
    <definedName name="ПАЦ_81">#REF!</definedName>
    <definedName name="ПАЦ_82">#REF!</definedName>
    <definedName name="ПАЦ_83">#REF!</definedName>
    <definedName name="ПАЦ_84">#REF!</definedName>
    <definedName name="ПАЦ_85">#REF!</definedName>
    <definedName name="ПАЦ_86">#REF!</definedName>
    <definedName name="ПАЦ_87">#REF!</definedName>
    <definedName name="ПАЦ_88">#REF!</definedName>
    <definedName name="ПАЦ_89">#REF!</definedName>
    <definedName name="ПАЦ_9">#REF!</definedName>
    <definedName name="ПАЦ_90">#REF!</definedName>
    <definedName name="ПАЦ_91">#REF!</definedName>
    <definedName name="ПАЦ_92">#REF!</definedName>
    <definedName name="ПАЦ_93">#REF!</definedName>
    <definedName name="ПАЦ_94">#REF!</definedName>
    <definedName name="ПАЦ_95">#REF!</definedName>
    <definedName name="ПАЦ_96">#REF!</definedName>
    <definedName name="ПАЦ_97">#REF!</definedName>
    <definedName name="ПАЦ_98">#REF!</definedName>
    <definedName name="ПАЦ_99">#REF!</definedName>
    <definedName name="ПГ_1">#REF!</definedName>
    <definedName name="ПГ_10">#REF!</definedName>
    <definedName name="ПГ_11">#REF!</definedName>
    <definedName name="ПГ_12">#REF!</definedName>
    <definedName name="ПГ_13">#REF!</definedName>
    <definedName name="ПГ_14">#REF!</definedName>
    <definedName name="ПГ_15">#REF!</definedName>
    <definedName name="ПГ_2">#REF!</definedName>
    <definedName name="ПГ_3">#REF!</definedName>
    <definedName name="ПГ_4">#REF!</definedName>
    <definedName name="ПГ_5">#REF!</definedName>
    <definedName name="ПГ_6">#REF!</definedName>
    <definedName name="ПГ_7">#REF!</definedName>
    <definedName name="ПГ_8">#REF!</definedName>
    <definedName name="ПГ_9">#REF!</definedName>
    <definedName name="ПГЦ_1">#REF!</definedName>
    <definedName name="ПГЦ_10">#REF!</definedName>
    <definedName name="ПГЦ_11">#REF!</definedName>
    <definedName name="ПГЦ_12">#REF!</definedName>
    <definedName name="ПГЦ_13">#REF!</definedName>
    <definedName name="ПГЦ_14">#REF!</definedName>
    <definedName name="ПГЦ_15">#REF!</definedName>
    <definedName name="ПГЦ_16">#REF!</definedName>
    <definedName name="ПГЦ_17">#REF!</definedName>
    <definedName name="ПГЦ_18">#REF!</definedName>
    <definedName name="ПГЦ_19">#REF!</definedName>
    <definedName name="ПГЦ_2">#REF!</definedName>
    <definedName name="ПГЦ_20">#REF!</definedName>
    <definedName name="ПГЦ_21">#REF!</definedName>
    <definedName name="ПГЦ_22">#REF!</definedName>
    <definedName name="ПГЦ_23">#REF!</definedName>
    <definedName name="ПГЦ_24">#REF!</definedName>
    <definedName name="ПГЦ_25">#REF!</definedName>
    <definedName name="ПГЦ_26">#REF!</definedName>
    <definedName name="ПГЦ_27">#REF!</definedName>
    <definedName name="ПГЦ_28">#REF!</definedName>
    <definedName name="ПГЦ_29">#REF!</definedName>
    <definedName name="ПГЦ_3">#REF!</definedName>
    <definedName name="ПГЦ_30">#REF!</definedName>
    <definedName name="ПГЦ_31">#REF!</definedName>
    <definedName name="ПГЦ_32">#REF!</definedName>
    <definedName name="ПГЦ_4">#REF!</definedName>
    <definedName name="ПГЦ_5">#REF!</definedName>
    <definedName name="ПГЦ_6">#REF!</definedName>
    <definedName name="ПГЦ_7">#REF!</definedName>
    <definedName name="ПГЦ_8">#REF!</definedName>
    <definedName name="ПГЦ_9">#REF!</definedName>
    <definedName name="Програми">#REF!</definedName>
    <definedName name="Сектор">#REF!</definedName>
    <definedName name="списак_активности">#REF!</definedName>
    <definedName name="шифра_програм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53" i="2" l="1"/>
  <c r="J229" i="2"/>
  <c r="D229" i="2"/>
  <c r="D246" i="2" l="1"/>
  <c r="H226" i="2"/>
  <c r="I41" i="2"/>
  <c r="G56" i="2"/>
  <c r="P159" i="2"/>
  <c r="P158" i="2"/>
  <c r="P157" i="2"/>
  <c r="P156" i="2"/>
  <c r="P155" i="2"/>
  <c r="P154" i="2"/>
  <c r="P153" i="2"/>
  <c r="P152" i="2"/>
  <c r="P151" i="2"/>
  <c r="P150" i="2"/>
  <c r="P149" i="2"/>
  <c r="P148" i="2"/>
  <c r="P147" i="2"/>
  <c r="P146" i="2"/>
  <c r="P144" i="2"/>
  <c r="P143" i="2"/>
  <c r="P142" i="2"/>
  <c r="P141" i="2"/>
  <c r="P140" i="2"/>
  <c r="P139" i="2"/>
  <c r="P138" i="2"/>
  <c r="P133" i="2"/>
  <c r="P132" i="2"/>
  <c r="P131" i="2"/>
  <c r="P130" i="2"/>
  <c r="P128" i="2"/>
  <c r="P127" i="2"/>
  <c r="P126" i="2"/>
  <c r="P125" i="2"/>
  <c r="P124" i="2"/>
  <c r="P123" i="2"/>
  <c r="P122" i="2"/>
  <c r="P121" i="2"/>
  <c r="P120" i="2"/>
  <c r="P119" i="2"/>
  <c r="P118" i="2"/>
  <c r="P117" i="2"/>
  <c r="P116" i="2"/>
  <c r="P115" i="2"/>
  <c r="P114" i="2"/>
  <c r="P113" i="2"/>
  <c r="P112" i="2"/>
  <c r="P111" i="2"/>
  <c r="P110" i="2"/>
  <c r="P109" i="2"/>
  <c r="P108" i="2"/>
  <c r="P106" i="2"/>
  <c r="P105" i="2"/>
  <c r="P104" i="2"/>
  <c r="P103" i="2"/>
  <c r="P102" i="2"/>
  <c r="P101" i="2"/>
  <c r="P100" i="2"/>
  <c r="P99" i="2"/>
  <c r="P98" i="2"/>
  <c r="P97" i="2"/>
  <c r="P94" i="2"/>
  <c r="P93" i="2"/>
  <c r="P92" i="2"/>
  <c r="P91" i="2"/>
  <c r="P90" i="2"/>
  <c r="P89" i="2"/>
  <c r="P88" i="2"/>
  <c r="P87" i="2"/>
  <c r="P86" i="2"/>
  <c r="P85" i="2"/>
  <c r="P84" i="2"/>
  <c r="P83" i="2"/>
  <c r="P82" i="2"/>
  <c r="P81" i="2"/>
  <c r="P192" i="2"/>
  <c r="P191" i="2"/>
  <c r="P190" i="2"/>
  <c r="P189" i="2"/>
  <c r="P188" i="2"/>
  <c r="P187" i="2"/>
  <c r="P186" i="2"/>
  <c r="P185" i="2"/>
  <c r="P184" i="2"/>
  <c r="P168" i="2"/>
  <c r="P167" i="2"/>
  <c r="P166" i="2"/>
  <c r="P68" i="2"/>
  <c r="L95" i="2"/>
  <c r="L107" i="2"/>
  <c r="L145" i="2"/>
  <c r="G160" i="2" l="1"/>
  <c r="H160" i="2"/>
  <c r="C108" i="2"/>
  <c r="J22" i="2"/>
  <c r="J41" i="2"/>
  <c r="J56" i="2"/>
  <c r="J62" i="2"/>
  <c r="J66" i="2"/>
  <c r="J69" i="2"/>
  <c r="J75" i="2"/>
  <c r="J77" i="2"/>
  <c r="J80" i="2"/>
  <c r="J95" i="2"/>
  <c r="J107" i="2"/>
  <c r="J129" i="2"/>
  <c r="J134" i="2"/>
  <c r="J145" i="2"/>
  <c r="J160" i="2"/>
  <c r="J163" i="2"/>
  <c r="J165" i="2"/>
  <c r="J169" i="2"/>
  <c r="J174" i="2"/>
  <c r="J176" i="2"/>
  <c r="J178" i="2"/>
  <c r="J183" i="2"/>
  <c r="J193" i="2"/>
  <c r="J199" i="2"/>
  <c r="J201" i="2"/>
  <c r="J205" i="2"/>
  <c r="J209" i="2"/>
  <c r="J212" i="2"/>
  <c r="J215" i="2"/>
  <c r="J218" i="2"/>
  <c r="J221" i="2"/>
  <c r="J224" i="2"/>
  <c r="J230" i="2"/>
  <c r="K22" i="2"/>
  <c r="K41" i="2"/>
  <c r="K56" i="2"/>
  <c r="K62" i="2"/>
  <c r="K66" i="2"/>
  <c r="K69" i="2"/>
  <c r="K75" i="2"/>
  <c r="K77" i="2"/>
  <c r="K80" i="2"/>
  <c r="K95" i="2"/>
  <c r="K107" i="2"/>
  <c r="K129" i="2"/>
  <c r="K134" i="2"/>
  <c r="K145" i="2"/>
  <c r="K160" i="2"/>
  <c r="K163" i="2"/>
  <c r="K165" i="2"/>
  <c r="K169" i="2"/>
  <c r="K174" i="2"/>
  <c r="K176" i="2"/>
  <c r="K178" i="2"/>
  <c r="K183" i="2"/>
  <c r="K193" i="2"/>
  <c r="K199" i="2"/>
  <c r="K201" i="2"/>
  <c r="K205" i="2"/>
  <c r="K209" i="2"/>
  <c r="K212" i="2"/>
  <c r="K215" i="2"/>
  <c r="K218" i="2"/>
  <c r="K221" i="2"/>
  <c r="K224" i="2"/>
  <c r="N57" i="2"/>
  <c r="P245" i="2"/>
  <c r="P233" i="2"/>
  <c r="P231" i="2"/>
  <c r="Q192" i="2"/>
  <c r="Q186" i="2"/>
  <c r="Q187" i="2"/>
  <c r="Q175" i="2"/>
  <c r="P175" i="2"/>
  <c r="Q171" i="2"/>
  <c r="Q173" i="2"/>
  <c r="Q170" i="2"/>
  <c r="P171" i="2"/>
  <c r="P173" i="2"/>
  <c r="P170" i="2"/>
  <c r="Q148" i="2"/>
  <c r="Q149" i="2"/>
  <c r="Q150" i="2"/>
  <c r="Q151" i="2"/>
  <c r="Q152" i="2"/>
  <c r="Q153" i="2"/>
  <c r="Q154" i="2"/>
  <c r="Q155" i="2"/>
  <c r="Q156" i="2"/>
  <c r="Q157" i="2"/>
  <c r="Q159" i="2"/>
  <c r="Q140" i="2"/>
  <c r="Q141" i="2"/>
  <c r="Q142" i="2"/>
  <c r="Q139" i="2"/>
  <c r="Q128" i="2"/>
  <c r="Q127" i="2"/>
  <c r="Q126" i="2"/>
  <c r="Q125" i="2"/>
  <c r="Q124" i="2"/>
  <c r="Q122" i="2"/>
  <c r="Q123" i="2"/>
  <c r="Q120" i="2"/>
  <c r="Q121" i="2"/>
  <c r="Q118" i="2"/>
  <c r="Q117" i="2"/>
  <c r="Q114" i="2"/>
  <c r="Q115" i="2"/>
  <c r="Q116" i="2"/>
  <c r="Q113" i="2"/>
  <c r="Q111" i="2"/>
  <c r="Q112" i="2"/>
  <c r="Q109" i="2"/>
  <c r="Q108" i="2"/>
  <c r="P96" i="2"/>
  <c r="Q101" i="2"/>
  <c r="Q96" i="2"/>
  <c r="Q90" i="2"/>
  <c r="Q88" i="2"/>
  <c r="Q84" i="2"/>
  <c r="Q83" i="2"/>
  <c r="Q82" i="2"/>
  <c r="Q81" i="2"/>
  <c r="P76" i="2"/>
  <c r="Q74" i="2"/>
  <c r="Q73" i="2"/>
  <c r="P74" i="2"/>
  <c r="P73" i="2"/>
  <c r="P78" i="2"/>
  <c r="P70" i="2"/>
  <c r="Q67" i="2"/>
  <c r="P64" i="2"/>
  <c r="P63" i="2"/>
  <c r="P57" i="2"/>
  <c r="Q97" i="2"/>
  <c r="Q98" i="2"/>
  <c r="Q99" i="2"/>
  <c r="Q100" i="2"/>
  <c r="Q104" i="2"/>
  <c r="Q106" i="2"/>
  <c r="Q94" i="2"/>
  <c r="J226" i="2" l="1"/>
  <c r="K226" i="2"/>
  <c r="Q195" i="2"/>
  <c r="Q196" i="2"/>
  <c r="Q197" i="2"/>
  <c r="Q198" i="2"/>
  <c r="Q200" i="2"/>
  <c r="Q202" i="2"/>
  <c r="Q203" i="2"/>
  <c r="Q204" i="2"/>
  <c r="Q206" i="2"/>
  <c r="Q207" i="2"/>
  <c r="Q208" i="2"/>
  <c r="Q210" i="2"/>
  <c r="Q211" i="2"/>
  <c r="Q213" i="2"/>
  <c r="Q214" i="2"/>
  <c r="Q216" i="2"/>
  <c r="Q217" i="2"/>
  <c r="Q219" i="2"/>
  <c r="Q220" i="2"/>
  <c r="Q222" i="2"/>
  <c r="Q223" i="2"/>
  <c r="Q225" i="2"/>
  <c r="J246" i="2" l="1"/>
  <c r="M41" i="2"/>
  <c r="N233" i="2"/>
  <c r="N187" i="2"/>
  <c r="O187" i="2"/>
  <c r="P230" i="2" l="1"/>
  <c r="N191" i="2" l="1"/>
  <c r="I169" i="2" l="1"/>
  <c r="H169" i="2"/>
  <c r="O184" i="2"/>
  <c r="N184" i="2"/>
  <c r="M183" i="2"/>
  <c r="L183" i="2"/>
  <c r="I183" i="2"/>
  <c r="H183" i="2"/>
  <c r="G183" i="2"/>
  <c r="D183" i="2"/>
  <c r="E183" i="2"/>
  <c r="F183" i="2"/>
  <c r="P183" i="2" l="1"/>
  <c r="N183" i="2"/>
  <c r="M145" i="2" l="1"/>
  <c r="D255" i="2" l="1"/>
  <c r="H253" i="2"/>
  <c r="M129" i="2"/>
  <c r="O147" i="2"/>
  <c r="O148" i="2"/>
  <c r="O149" i="2"/>
  <c r="O150" i="2"/>
  <c r="O151" i="2"/>
  <c r="O152" i="2"/>
  <c r="O153" i="2"/>
  <c r="O154" i="2"/>
  <c r="O155" i="2"/>
  <c r="O156" i="2"/>
  <c r="O157" i="2"/>
  <c r="O158" i="2"/>
  <c r="O159" i="2"/>
  <c r="O171" i="2"/>
  <c r="O172" i="2"/>
  <c r="O173" i="2"/>
  <c r="O191" i="2"/>
  <c r="O192" i="2"/>
  <c r="O190" i="2"/>
  <c r="N173" i="2"/>
  <c r="O106" i="2"/>
  <c r="L56" i="2"/>
  <c r="M62" i="2"/>
  <c r="L62" i="2"/>
  <c r="M66" i="2"/>
  <c r="L66" i="2"/>
  <c r="M69" i="2"/>
  <c r="L69" i="2"/>
  <c r="M80" i="2"/>
  <c r="L80" i="2"/>
  <c r="P58" i="2"/>
  <c r="G169" i="2"/>
  <c r="F169" i="2"/>
  <c r="E169" i="2"/>
  <c r="D169" i="2"/>
  <c r="I134" i="2"/>
  <c r="H134" i="2"/>
  <c r="H129" i="2"/>
  <c r="D134" i="2"/>
  <c r="I95" i="2"/>
  <c r="H95" i="2"/>
  <c r="G95" i="2"/>
  <c r="F95" i="2"/>
  <c r="E95" i="2"/>
  <c r="D95" i="2"/>
  <c r="D145" i="2"/>
  <c r="E41" i="2"/>
  <c r="D41" i="2"/>
  <c r="I145" i="2"/>
  <c r="N230" i="2"/>
  <c r="N231" i="2"/>
  <c r="N232" i="2"/>
  <c r="Q185" i="2" l="1"/>
  <c r="Q146" i="2"/>
  <c r="Q147" i="2"/>
  <c r="O195" i="2"/>
  <c r="G41" i="2"/>
  <c r="N80" i="2" l="1"/>
  <c r="M193" i="2"/>
  <c r="L193" i="2"/>
  <c r="P193" i="2" s="1"/>
  <c r="O193" i="2"/>
  <c r="N192" i="2"/>
  <c r="N159" i="2"/>
  <c r="Q58" i="2"/>
  <c r="Q60" i="2"/>
  <c r="P60" i="2"/>
  <c r="Q66" i="2"/>
  <c r="N58" i="2"/>
  <c r="O58" i="2"/>
  <c r="L41" i="2"/>
  <c r="N190" i="2"/>
  <c r="H145" i="2"/>
  <c r="I107" i="2"/>
  <c r="H107" i="2"/>
  <c r="I80" i="2"/>
  <c r="H80" i="2"/>
  <c r="H75" i="2"/>
  <c r="I66" i="2"/>
  <c r="H66" i="2"/>
  <c r="I69" i="2"/>
  <c r="H69" i="2"/>
  <c r="H41" i="2"/>
  <c r="C246" i="2"/>
  <c r="C149" i="2"/>
  <c r="G145" i="2"/>
  <c r="F145" i="2"/>
  <c r="F134" i="2"/>
  <c r="G134" i="2"/>
  <c r="G107" i="2"/>
  <c r="F107" i="2"/>
  <c r="F75" i="2"/>
  <c r="F41" i="2"/>
  <c r="C192" i="2"/>
  <c r="E178" i="2"/>
  <c r="D178" i="2"/>
  <c r="E145" i="2"/>
  <c r="E134" i="2"/>
  <c r="E129" i="2"/>
  <c r="D129" i="2"/>
  <c r="E107" i="2"/>
  <c r="D107" i="2"/>
  <c r="C61" i="2"/>
  <c r="C60" i="2"/>
  <c r="C59" i="2"/>
  <c r="C58" i="2"/>
  <c r="D75" i="2"/>
  <c r="C190" i="2"/>
  <c r="C159" i="2"/>
  <c r="D174" i="2"/>
  <c r="E174" i="2"/>
  <c r="D244" i="2"/>
  <c r="D243" i="2"/>
  <c r="D242" i="2"/>
  <c r="D241" i="2"/>
  <c r="D240" i="2"/>
  <c r="D239" i="2"/>
  <c r="D238" i="2"/>
  <c r="D236" i="2"/>
  <c r="D235" i="2"/>
  <c r="D234" i="2"/>
  <c r="E225" i="2"/>
  <c r="D225" i="2"/>
  <c r="E223" i="2"/>
  <c r="D223" i="2"/>
  <c r="E222" i="2"/>
  <c r="D222" i="2"/>
  <c r="E220" i="2"/>
  <c r="D220" i="2"/>
  <c r="E219" i="2"/>
  <c r="D219" i="2"/>
  <c r="E217" i="2"/>
  <c r="D217" i="2"/>
  <c r="E216" i="2"/>
  <c r="D216" i="2"/>
  <c r="E214" i="2"/>
  <c r="D214" i="2"/>
  <c r="E213" i="2"/>
  <c r="D213" i="2"/>
  <c r="E211" i="2"/>
  <c r="D211" i="2"/>
  <c r="E210" i="2"/>
  <c r="D210" i="2"/>
  <c r="E208" i="2"/>
  <c r="D208" i="2"/>
  <c r="E207" i="2"/>
  <c r="D207" i="2"/>
  <c r="E206" i="2"/>
  <c r="D206" i="2"/>
  <c r="E204" i="2"/>
  <c r="D204" i="2"/>
  <c r="E203" i="2"/>
  <c r="D203" i="2"/>
  <c r="E202" i="2"/>
  <c r="D202" i="2"/>
  <c r="E200" i="2"/>
  <c r="D200" i="2"/>
  <c r="E198" i="2"/>
  <c r="D198" i="2"/>
  <c r="E197" i="2"/>
  <c r="D197" i="2"/>
  <c r="E196" i="2"/>
  <c r="D196" i="2"/>
  <c r="D193" i="2"/>
  <c r="E176" i="2"/>
  <c r="D176" i="2"/>
  <c r="E165" i="2"/>
  <c r="D165" i="2"/>
  <c r="E163" i="2"/>
  <c r="D163" i="2"/>
  <c r="E160" i="2"/>
  <c r="D160" i="2"/>
  <c r="E80" i="2"/>
  <c r="D80" i="2"/>
  <c r="E77" i="2"/>
  <c r="D77" i="2"/>
  <c r="E75" i="2"/>
  <c r="E69" i="2"/>
  <c r="D69" i="2"/>
  <c r="E66" i="2"/>
  <c r="D66" i="2"/>
  <c r="D62" i="2"/>
  <c r="E56" i="2"/>
  <c r="D56" i="2"/>
  <c r="E55" i="2"/>
  <c r="D55" i="2"/>
  <c r="E31" i="2"/>
  <c r="D31" i="2"/>
  <c r="D21" i="2"/>
  <c r="D22" i="2" s="1"/>
  <c r="E20" i="2"/>
  <c r="E22" i="2" s="1"/>
  <c r="I224" i="2"/>
  <c r="E224" i="2" s="1"/>
  <c r="H224" i="2"/>
  <c r="D224" i="2" s="1"/>
  <c r="I221" i="2"/>
  <c r="E221" i="2" s="1"/>
  <c r="H221" i="2"/>
  <c r="D221" i="2" s="1"/>
  <c r="I218" i="2"/>
  <c r="E218" i="2" s="1"/>
  <c r="H218" i="2"/>
  <c r="D218" i="2" s="1"/>
  <c r="I215" i="2"/>
  <c r="E215" i="2" s="1"/>
  <c r="H215" i="2"/>
  <c r="D215" i="2" s="1"/>
  <c r="I212" i="2"/>
  <c r="E212" i="2" s="1"/>
  <c r="H212" i="2"/>
  <c r="D212" i="2" s="1"/>
  <c r="I209" i="2"/>
  <c r="E209" i="2" s="1"/>
  <c r="H209" i="2"/>
  <c r="D209" i="2" s="1"/>
  <c r="I205" i="2"/>
  <c r="E205" i="2" s="1"/>
  <c r="H205" i="2"/>
  <c r="D205" i="2" s="1"/>
  <c r="I201" i="2"/>
  <c r="E201" i="2" s="1"/>
  <c r="H201" i="2"/>
  <c r="D201" i="2" s="1"/>
  <c r="I199" i="2"/>
  <c r="E199" i="2" s="1"/>
  <c r="H199" i="2"/>
  <c r="D199" i="2" s="1"/>
  <c r="H193" i="2"/>
  <c r="I178" i="2"/>
  <c r="H178" i="2"/>
  <c r="I176" i="2"/>
  <c r="H176" i="2"/>
  <c r="I174" i="2"/>
  <c r="H174" i="2"/>
  <c r="I165" i="2"/>
  <c r="H165" i="2"/>
  <c r="I163" i="2"/>
  <c r="H163" i="2"/>
  <c r="I160" i="2"/>
  <c r="I129" i="2"/>
  <c r="I77" i="2"/>
  <c r="H77" i="2"/>
  <c r="I75" i="2"/>
  <c r="I62" i="2"/>
  <c r="H62" i="2"/>
  <c r="I56" i="2"/>
  <c r="H56" i="2"/>
  <c r="I22" i="2"/>
  <c r="H22" i="2"/>
  <c r="O140" i="2"/>
  <c r="N140" i="2"/>
  <c r="O132" i="2"/>
  <c r="O133" i="2"/>
  <c r="N132" i="2"/>
  <c r="N133" i="2"/>
  <c r="F129" i="2"/>
  <c r="C109" i="2"/>
  <c r="O82" i="2"/>
  <c r="O83" i="2"/>
  <c r="O84" i="2"/>
  <c r="O85" i="2"/>
  <c r="O86" i="2"/>
  <c r="O87" i="2"/>
  <c r="O88" i="2"/>
  <c r="O89" i="2"/>
  <c r="O90" i="2"/>
  <c r="O91" i="2"/>
  <c r="O92" i="2"/>
  <c r="O93" i="2"/>
  <c r="O94" i="2"/>
  <c r="O81" i="2"/>
  <c r="N82" i="2"/>
  <c r="N83" i="2"/>
  <c r="N84" i="2"/>
  <c r="N85" i="2"/>
  <c r="N86" i="2"/>
  <c r="N87" i="2"/>
  <c r="N88" i="2"/>
  <c r="N89" i="2"/>
  <c r="N90" i="2"/>
  <c r="N91" i="2"/>
  <c r="N92" i="2"/>
  <c r="N93" i="2"/>
  <c r="N94" i="2"/>
  <c r="N81" i="2"/>
  <c r="O65" i="2"/>
  <c r="O57" i="2"/>
  <c r="N79" i="2"/>
  <c r="M77" i="2"/>
  <c r="L77" i="2"/>
  <c r="G77" i="2"/>
  <c r="F77" i="2"/>
  <c r="O70" i="2"/>
  <c r="N70" i="2"/>
  <c r="G69" i="2"/>
  <c r="F69" i="2"/>
  <c r="O66" i="2"/>
  <c r="G66" i="2"/>
  <c r="F66" i="2"/>
  <c r="O68" i="2"/>
  <c r="N68" i="2"/>
  <c r="O97" i="2"/>
  <c r="O98" i="2"/>
  <c r="O99" i="2"/>
  <c r="O100" i="2"/>
  <c r="O101" i="2"/>
  <c r="O102" i="2"/>
  <c r="C194" i="2"/>
  <c r="M95" i="2"/>
  <c r="C151" i="2"/>
  <c r="N62" i="2"/>
  <c r="F62" i="2"/>
  <c r="O105" i="2"/>
  <c r="F80" i="2"/>
  <c r="C116" i="2"/>
  <c r="C158" i="2"/>
  <c r="N154" i="2"/>
  <c r="N101" i="2"/>
  <c r="N99" i="2"/>
  <c r="O72" i="2"/>
  <c r="N72" i="2"/>
  <c r="N71" i="2"/>
  <c r="O71" i="2"/>
  <c r="F31" i="2"/>
  <c r="G31" i="2"/>
  <c r="O67" i="2"/>
  <c r="N67" i="2"/>
  <c r="F56" i="2"/>
  <c r="F193" i="2"/>
  <c r="F178" i="2"/>
  <c r="G178" i="2"/>
  <c r="F176" i="2"/>
  <c r="G176" i="2"/>
  <c r="F174" i="2"/>
  <c r="G174" i="2"/>
  <c r="F165" i="2"/>
  <c r="G165" i="2"/>
  <c r="F163" i="2"/>
  <c r="G163" i="2"/>
  <c r="F160" i="2"/>
  <c r="G129" i="2"/>
  <c r="G80" i="2"/>
  <c r="G75" i="2"/>
  <c r="P66" i="2"/>
  <c r="O61" i="2"/>
  <c r="N194" i="2"/>
  <c r="O194" i="2"/>
  <c r="F234" i="2"/>
  <c r="F235" i="2"/>
  <c r="F236" i="2"/>
  <c r="F238" i="2"/>
  <c r="AF17" i="2" s="1"/>
  <c r="F239" i="2"/>
  <c r="AF22" i="2" s="1"/>
  <c r="F240" i="2"/>
  <c r="AF24" i="2" s="1"/>
  <c r="F241" i="2"/>
  <c r="AF25" i="2" s="1"/>
  <c r="F242" i="2"/>
  <c r="AF26" i="2" s="1"/>
  <c r="F243" i="2"/>
  <c r="AF27" i="2" s="1"/>
  <c r="F244" i="2"/>
  <c r="F55" i="2"/>
  <c r="G55" i="2"/>
  <c r="F196" i="2"/>
  <c r="G196" i="2"/>
  <c r="F197" i="2"/>
  <c r="G197" i="2"/>
  <c r="F198" i="2"/>
  <c r="G198" i="2"/>
  <c r="F200" i="2"/>
  <c r="G200" i="2"/>
  <c r="F202" i="2"/>
  <c r="G202" i="2"/>
  <c r="F203" i="2"/>
  <c r="G203" i="2"/>
  <c r="F204" i="2"/>
  <c r="G204" i="2"/>
  <c r="F206" i="2"/>
  <c r="G206" i="2"/>
  <c r="F207" i="2"/>
  <c r="G207" i="2"/>
  <c r="F208" i="2"/>
  <c r="G208" i="2"/>
  <c r="F210" i="2"/>
  <c r="G210" i="2"/>
  <c r="F211" i="2"/>
  <c r="G211" i="2"/>
  <c r="F213" i="2"/>
  <c r="G213" i="2"/>
  <c r="F214" i="2"/>
  <c r="G214" i="2"/>
  <c r="F216" i="2"/>
  <c r="G216" i="2"/>
  <c r="F217" i="2"/>
  <c r="G217" i="2"/>
  <c r="F219" i="2"/>
  <c r="G219" i="2"/>
  <c r="F220" i="2"/>
  <c r="G220" i="2"/>
  <c r="F222" i="2"/>
  <c r="G222" i="2"/>
  <c r="F223" i="2"/>
  <c r="G223" i="2"/>
  <c r="F225" i="2"/>
  <c r="G225" i="2"/>
  <c r="L174" i="2"/>
  <c r="M174" i="2"/>
  <c r="L169" i="2"/>
  <c r="M169" i="2"/>
  <c r="C174" i="2"/>
  <c r="N156" i="2"/>
  <c r="M56" i="2"/>
  <c r="N61" i="2"/>
  <c r="S21" i="2"/>
  <c r="P21" i="2"/>
  <c r="P22" i="2" s="1"/>
  <c r="N21" i="2"/>
  <c r="N22" i="2" s="1"/>
  <c r="L21" i="2"/>
  <c r="L22" i="2" s="1"/>
  <c r="F21" i="2"/>
  <c r="F22" i="2" s="1"/>
  <c r="R20" i="2"/>
  <c r="Q20" i="2"/>
  <c r="Q22" i="2" s="1"/>
  <c r="O20" i="2"/>
  <c r="O22" i="2" s="1"/>
  <c r="M20" i="2"/>
  <c r="M22" i="2" s="1"/>
  <c r="G20" i="2"/>
  <c r="G22" i="2" s="1"/>
  <c r="O59" i="2"/>
  <c r="O60" i="2"/>
  <c r="N59" i="2"/>
  <c r="N60" i="2"/>
  <c r="O129" i="2"/>
  <c r="P196" i="2"/>
  <c r="P197" i="2"/>
  <c r="P198" i="2"/>
  <c r="P200" i="2"/>
  <c r="P202" i="2"/>
  <c r="P203" i="2"/>
  <c r="P204" i="2"/>
  <c r="P206" i="2"/>
  <c r="P207" i="2"/>
  <c r="P208" i="2"/>
  <c r="P210" i="2"/>
  <c r="P211" i="2"/>
  <c r="P213" i="2"/>
  <c r="P214" i="2"/>
  <c r="P216" i="2"/>
  <c r="P217" i="2"/>
  <c r="P219" i="2"/>
  <c r="P220" i="2"/>
  <c r="P222" i="2"/>
  <c r="P223" i="2"/>
  <c r="P225" i="2"/>
  <c r="L178" i="2"/>
  <c r="M178" i="2"/>
  <c r="L176" i="2"/>
  <c r="M176" i="2"/>
  <c r="L165" i="2"/>
  <c r="M165" i="2"/>
  <c r="L163" i="2"/>
  <c r="M163" i="2"/>
  <c r="L160" i="2"/>
  <c r="M160" i="2"/>
  <c r="P145" i="2"/>
  <c r="L134" i="2"/>
  <c r="M134" i="2"/>
  <c r="L129" i="2"/>
  <c r="P129" i="2" s="1"/>
  <c r="M107" i="2"/>
  <c r="L75" i="2"/>
  <c r="L226" i="2" s="1"/>
  <c r="L229" i="2" s="1"/>
  <c r="M75" i="2"/>
  <c r="O63" i="2"/>
  <c r="O64" i="2"/>
  <c r="O73" i="2"/>
  <c r="O74" i="2"/>
  <c r="O76" i="2"/>
  <c r="O78" i="2"/>
  <c r="O79" i="2"/>
  <c r="O96" i="2"/>
  <c r="O103" i="2"/>
  <c r="O104" i="2"/>
  <c r="O108" i="2"/>
  <c r="O109" i="2"/>
  <c r="O110" i="2"/>
  <c r="O111" i="2"/>
  <c r="O112" i="2"/>
  <c r="O113" i="2"/>
  <c r="O114" i="2"/>
  <c r="O115" i="2"/>
  <c r="O116" i="2"/>
  <c r="O117" i="2"/>
  <c r="O118" i="2"/>
  <c r="O119" i="2"/>
  <c r="O120" i="2"/>
  <c r="O121" i="2"/>
  <c r="O122" i="2"/>
  <c r="O123" i="2"/>
  <c r="O124" i="2"/>
  <c r="O125" i="2"/>
  <c r="O126" i="2"/>
  <c r="O127" i="2"/>
  <c r="O128" i="2"/>
  <c r="O130" i="2"/>
  <c r="O131" i="2"/>
  <c r="O135" i="2"/>
  <c r="O136" i="2"/>
  <c r="O137" i="2"/>
  <c r="O138" i="2"/>
  <c r="O139" i="2"/>
  <c r="O141" i="2"/>
  <c r="O142" i="2"/>
  <c r="O143" i="2"/>
  <c r="O144" i="2"/>
  <c r="O146" i="2"/>
  <c r="O161" i="2"/>
  <c r="O162" i="2"/>
  <c r="O164" i="2"/>
  <c r="O166" i="2"/>
  <c r="O168" i="2"/>
  <c r="O170" i="2"/>
  <c r="O175" i="2"/>
  <c r="O177" i="2"/>
  <c r="O179" i="2"/>
  <c r="O180" i="2"/>
  <c r="O181" i="2"/>
  <c r="O182" i="2"/>
  <c r="O185" i="2"/>
  <c r="O186" i="2"/>
  <c r="O188" i="2"/>
  <c r="O189" i="2"/>
  <c r="N63" i="2"/>
  <c r="N64" i="2"/>
  <c r="N73" i="2"/>
  <c r="N74" i="2"/>
  <c r="N76" i="2"/>
  <c r="N78" i="2"/>
  <c r="N96" i="2"/>
  <c r="N97" i="2"/>
  <c r="N98" i="2"/>
  <c r="N100" i="2"/>
  <c r="N102" i="2"/>
  <c r="N103" i="2"/>
  <c r="N104" i="2"/>
  <c r="N108" i="2"/>
  <c r="N109" i="2"/>
  <c r="N110" i="2"/>
  <c r="N111" i="2"/>
  <c r="N112" i="2"/>
  <c r="N113" i="2"/>
  <c r="N114" i="2"/>
  <c r="N115" i="2"/>
  <c r="N116" i="2"/>
  <c r="N117" i="2"/>
  <c r="N118" i="2"/>
  <c r="N119" i="2"/>
  <c r="N120" i="2"/>
  <c r="N121" i="2"/>
  <c r="N122" i="2"/>
  <c r="N123" i="2"/>
  <c r="N124" i="2"/>
  <c r="N125" i="2"/>
  <c r="N126" i="2"/>
  <c r="N127" i="2"/>
  <c r="N128" i="2"/>
  <c r="N130" i="2"/>
  <c r="N131" i="2"/>
  <c r="N135" i="2"/>
  <c r="N136" i="2"/>
  <c r="N137" i="2"/>
  <c r="N138" i="2"/>
  <c r="N139" i="2"/>
  <c r="N141" i="2"/>
  <c r="N142" i="2"/>
  <c r="N143" i="2"/>
  <c r="N144" i="2"/>
  <c r="N146" i="2"/>
  <c r="N147" i="2"/>
  <c r="N148" i="2"/>
  <c r="N149" i="2"/>
  <c r="N150" i="2"/>
  <c r="N151" i="2"/>
  <c r="N152" i="2"/>
  <c r="N153" i="2"/>
  <c r="N155" i="2"/>
  <c r="N157" i="2"/>
  <c r="N158" i="2"/>
  <c r="N161" i="2"/>
  <c r="N162" i="2"/>
  <c r="N164" i="2"/>
  <c r="N166" i="2"/>
  <c r="N168" i="2"/>
  <c r="N170" i="2"/>
  <c r="N171" i="2"/>
  <c r="N172" i="2"/>
  <c r="N175" i="2"/>
  <c r="N177" i="2"/>
  <c r="N179" i="2"/>
  <c r="N180" i="2"/>
  <c r="N181" i="2"/>
  <c r="N182" i="2"/>
  <c r="N185" i="2"/>
  <c r="N186" i="2"/>
  <c r="N188" i="2"/>
  <c r="N189" i="2"/>
  <c r="D8" i="2"/>
  <c r="C195" i="2"/>
  <c r="C193" i="2"/>
  <c r="C189" i="2"/>
  <c r="C188" i="2"/>
  <c r="C186" i="2"/>
  <c r="C185" i="2"/>
  <c r="C183" i="2"/>
  <c r="C182" i="2"/>
  <c r="C181" i="2"/>
  <c r="C180" i="2"/>
  <c r="C179" i="2"/>
  <c r="C178" i="2"/>
  <c r="C175" i="2"/>
  <c r="C172" i="2"/>
  <c r="C171" i="2"/>
  <c r="C170" i="2"/>
  <c r="C169" i="2"/>
  <c r="C168" i="2"/>
  <c r="C166" i="2"/>
  <c r="C165" i="2"/>
  <c r="C164" i="2"/>
  <c r="C163" i="2"/>
  <c r="C162" i="2"/>
  <c r="C161" i="2"/>
  <c r="C160" i="2"/>
  <c r="C157" i="2"/>
  <c r="C155" i="2"/>
  <c r="C154" i="2"/>
  <c r="C153" i="2"/>
  <c r="C152" i="2"/>
  <c r="C150" i="2"/>
  <c r="C148" i="2"/>
  <c r="C147" i="2"/>
  <c r="C146" i="2"/>
  <c r="C145" i="2"/>
  <c r="C144" i="2"/>
  <c r="C143" i="2"/>
  <c r="C142" i="2"/>
  <c r="C141" i="2"/>
  <c r="C139" i="2"/>
  <c r="C138" i="2"/>
  <c r="C137" i="2"/>
  <c r="C136" i="2"/>
  <c r="C135" i="2"/>
  <c r="C134" i="2"/>
  <c r="C131" i="2"/>
  <c r="C130" i="2"/>
  <c r="C129" i="2"/>
  <c r="C128" i="2"/>
  <c r="C127" i="2"/>
  <c r="C126" i="2"/>
  <c r="C125" i="2"/>
  <c r="C124" i="2"/>
  <c r="C123" i="2"/>
  <c r="C122" i="2"/>
  <c r="C121" i="2"/>
  <c r="C120" i="2"/>
  <c r="C119" i="2"/>
  <c r="C118" i="2"/>
  <c r="C117" i="2"/>
  <c r="C115" i="2"/>
  <c r="C114" i="2"/>
  <c r="C113" i="2"/>
  <c r="C112" i="2"/>
  <c r="C111" i="2"/>
  <c r="C110" i="2"/>
  <c r="C107" i="2"/>
  <c r="C104" i="2"/>
  <c r="C103" i="2"/>
  <c r="C102" i="2"/>
  <c r="C100" i="2"/>
  <c r="C98" i="2"/>
  <c r="C97" i="2"/>
  <c r="C96" i="2"/>
  <c r="C95" i="2"/>
  <c r="C94" i="2"/>
  <c r="C93" i="2"/>
  <c r="C87" i="2"/>
  <c r="C85" i="2"/>
  <c r="C83" i="2"/>
  <c r="C81" i="2"/>
  <c r="C80" i="2"/>
  <c r="C78" i="2"/>
  <c r="C77" i="2"/>
  <c r="C76" i="2"/>
  <c r="C75" i="2"/>
  <c r="C74" i="2"/>
  <c r="C69" i="2"/>
  <c r="C65" i="2"/>
  <c r="C64" i="2"/>
  <c r="C63" i="2"/>
  <c r="C62" i="2"/>
  <c r="C57" i="2"/>
  <c r="C56" i="2"/>
  <c r="AH27" i="2"/>
  <c r="AH26" i="2"/>
  <c r="AH25" i="2"/>
  <c r="AH24" i="2"/>
  <c r="AH22" i="2"/>
  <c r="AH17" i="2"/>
  <c r="Q224" i="2"/>
  <c r="F224" i="2"/>
  <c r="F221" i="2"/>
  <c r="Q218" i="2"/>
  <c r="F218" i="2"/>
  <c r="P215" i="2"/>
  <c r="Q212" i="2"/>
  <c r="P212" i="2"/>
  <c r="F209" i="2"/>
  <c r="F205" i="2"/>
  <c r="F201" i="2"/>
  <c r="Q199" i="2"/>
  <c r="F199" i="2"/>
  <c r="AL27" i="2"/>
  <c r="AL26" i="2"/>
  <c r="AL25" i="2"/>
  <c r="AL24" i="2"/>
  <c r="AL22" i="2"/>
  <c r="AL17" i="2"/>
  <c r="AJ27" i="2"/>
  <c r="AJ26" i="2"/>
  <c r="AJ25" i="2"/>
  <c r="AJ24" i="2"/>
  <c r="AJ22" i="2"/>
  <c r="AJ17" i="2"/>
  <c r="AD27" i="2"/>
  <c r="AD26" i="2"/>
  <c r="AD25" i="2"/>
  <c r="AD24" i="2"/>
  <c r="AD22" i="2"/>
  <c r="AD17" i="2"/>
  <c r="AC27" i="2"/>
  <c r="AC26" i="2"/>
  <c r="AC25" i="2"/>
  <c r="AC24" i="2"/>
  <c r="AC22" i="2"/>
  <c r="AC17" i="2"/>
  <c r="C196" i="2"/>
  <c r="C197" i="2"/>
  <c r="C198" i="2"/>
  <c r="C199" i="2"/>
  <c r="C200" i="2"/>
  <c r="C201" i="2"/>
  <c r="C202" i="2"/>
  <c r="C203" i="2"/>
  <c r="C204" i="2"/>
  <c r="C205" i="2"/>
  <c r="C206" i="2"/>
  <c r="C207" i="2"/>
  <c r="C208" i="2"/>
  <c r="C210" i="2"/>
  <c r="C211" i="2"/>
  <c r="C212" i="2"/>
  <c r="C214" i="2"/>
  <c r="C215" i="2"/>
  <c r="C216" i="2"/>
  <c r="C217" i="2"/>
  <c r="C218" i="2"/>
  <c r="C219" i="2"/>
  <c r="C220" i="2"/>
  <c r="C221" i="2"/>
  <c r="C222" i="2"/>
  <c r="C223" i="2"/>
  <c r="C224" i="2"/>
  <c r="C225" i="2"/>
  <c r="C226" i="2"/>
  <c r="N160" i="2"/>
  <c r="P80" i="2"/>
  <c r="P229" i="2" l="1"/>
  <c r="L246" i="2"/>
  <c r="I226" i="2"/>
  <c r="H229" i="2"/>
  <c r="H246" i="2" s="1"/>
  <c r="F226" i="2"/>
  <c r="F246" i="2" s="1"/>
  <c r="G205" i="2"/>
  <c r="Q205" i="2"/>
  <c r="G201" i="2"/>
  <c r="Q201" i="2"/>
  <c r="G209" i="2"/>
  <c r="Q209" i="2"/>
  <c r="G215" i="2"/>
  <c r="Q215" i="2"/>
  <c r="G221" i="2"/>
  <c r="Q221" i="2"/>
  <c r="Q193" i="2"/>
  <c r="G226" i="2"/>
  <c r="O77" i="2"/>
  <c r="N193" i="2"/>
  <c r="M226" i="2"/>
  <c r="F254" i="2" s="1"/>
  <c r="O160" i="2"/>
  <c r="O178" i="2"/>
  <c r="P107" i="2"/>
  <c r="O165" i="2"/>
  <c r="O176" i="2"/>
  <c r="N129" i="2"/>
  <c r="O169" i="2"/>
  <c r="O95" i="2"/>
  <c r="S20" i="2"/>
  <c r="O62" i="2"/>
  <c r="N165" i="2"/>
  <c r="N178" i="2"/>
  <c r="O134" i="2"/>
  <c r="C22" i="2"/>
  <c r="C41" i="2"/>
  <c r="D226" i="2"/>
  <c r="O145" i="2"/>
  <c r="P134" i="2"/>
  <c r="Q145" i="2"/>
  <c r="O80" i="2"/>
  <c r="P77" i="2"/>
  <c r="N134" i="2"/>
  <c r="O107" i="2"/>
  <c r="N107" i="2"/>
  <c r="N69" i="2"/>
  <c r="P69" i="2"/>
  <c r="N66" i="2"/>
  <c r="P62" i="2"/>
  <c r="N56" i="2"/>
  <c r="O75" i="2"/>
  <c r="P75" i="2"/>
  <c r="N174" i="2"/>
  <c r="O56" i="2"/>
  <c r="N95" i="2"/>
  <c r="P56" i="2"/>
  <c r="N169" i="2"/>
  <c r="O163" i="2"/>
  <c r="O183" i="2"/>
  <c r="N145" i="2"/>
  <c r="N163" i="2"/>
  <c r="N176" i="2"/>
  <c r="O69" i="2"/>
  <c r="P95" i="2"/>
  <c r="R21" i="2"/>
  <c r="N75" i="2"/>
  <c r="N77" i="2"/>
  <c r="Q107" i="2"/>
  <c r="P205" i="2"/>
  <c r="Q95" i="2"/>
  <c r="P224" i="2"/>
  <c r="O174" i="2"/>
  <c r="P174" i="2"/>
  <c r="P199" i="2"/>
  <c r="G218" i="2"/>
  <c r="P201" i="2"/>
  <c r="P209" i="2"/>
  <c r="F212" i="2"/>
  <c r="S22" i="2"/>
  <c r="G199" i="2"/>
  <c r="G212" i="2"/>
  <c r="P221" i="2"/>
  <c r="R22" i="2"/>
  <c r="E226" i="2"/>
  <c r="P218" i="2"/>
  <c r="F215" i="2"/>
  <c r="G224" i="2"/>
  <c r="Q183" i="2"/>
  <c r="P246" i="2" l="1"/>
  <c r="H254" i="2"/>
  <c r="H255" i="2" s="1"/>
  <c r="Q226" i="2"/>
  <c r="P226" i="2"/>
  <c r="O226" i="2"/>
  <c r="N226" i="2"/>
  <c r="F255" i="2" l="1"/>
  <c r="N229" i="2"/>
  <c r="N246" i="2" s="1"/>
</calcChain>
</file>

<file path=xl/sharedStrings.xml><?xml version="1.0" encoding="utf-8"?>
<sst xmlns="http://schemas.openxmlformats.org/spreadsheetml/2006/main" count="405" uniqueCount="314">
  <si>
    <t>27</t>
  </si>
  <si>
    <t>31</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</si>
  <si>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</si>
  <si>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</si>
  <si>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</si>
  <si>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</si>
  <si>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</si>
  <si>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</si>
  <si>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</si>
  <si>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</si>
  <si>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</si>
  <si>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</si>
  <si>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</si>
  <si>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</si>
  <si>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</si>
  <si>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</si>
  <si>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</si>
  <si>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</si>
  <si>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</si>
  <si>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</si>
  <si>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</si>
  <si>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</si>
  <si>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</si>
  <si>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</si>
  <si>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</si>
  <si>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</si>
  <si>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</si>
  <si>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</si>
  <si>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</si>
  <si>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</si>
  <si>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</si>
  <si>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</si>
  <si>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</si>
  <si>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</si>
  <si>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</si>
  <si>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</si>
  <si>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</si>
  <si>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</si>
  <si>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</si>
  <si>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</si>
  <si>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</si>
  <si>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</si>
  <si>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</si>
  <si>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</si>
  <si>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</si>
  <si>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</si>
  <si>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</si>
  <si>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</si>
  <si>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</si>
  <si>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</si>
  <si>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</si>
  <si>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</si>
  <si>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</si>
  <si>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</si>
  <si>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</si>
  <si>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</si>
  <si>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</si>
  <si>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</si>
  <si>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</si>
  <si>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</si>
  <si>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</si>
  <si>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</si>
  <si>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</si>
  <si>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</si>
  <si>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</si>
  <si>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</si>
  <si>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</si>
  <si>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</si>
  <si>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</si>
  <si>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</si>
  <si>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</si>
  <si>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</si>
  <si>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</si>
  <si>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</si>
  <si>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</si>
  <si>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</si>
  <si>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</si>
  <si>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</si>
  <si>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113</t>
  </si>
  <si>
    <t>115</t>
  </si>
  <si>
    <t>116</t>
  </si>
  <si>
    <t>127</t>
  </si>
  <si>
    <t>128</t>
  </si>
  <si>
    <t>129</t>
  </si>
  <si>
    <t>130</t>
  </si>
  <si>
    <t>131</t>
  </si>
  <si>
    <t>132</t>
  </si>
  <si>
    <t>133</t>
  </si>
  <si>
    <t>134</t>
  </si>
  <si>
    <t>135</t>
  </si>
  <si>
    <t>136</t>
  </si>
  <si>
    <t>Пиће</t>
  </si>
  <si>
    <t>Остале награде запосленима</t>
  </si>
  <si>
    <t>Остале специјализоване услуге</t>
  </si>
  <si>
    <t>137</t>
  </si>
  <si>
    <t>138</t>
  </si>
  <si>
    <t>139</t>
  </si>
  <si>
    <t>140</t>
  </si>
  <si>
    <t>141</t>
  </si>
  <si>
    <t>142</t>
  </si>
  <si>
    <t>143</t>
  </si>
  <si>
    <t>144</t>
  </si>
  <si>
    <t>Датум:</t>
  </si>
  <si>
    <t>Назив организационе јединице/Буџетски корисник:</t>
  </si>
  <si>
    <t xml:space="preserve">1201-0001  Функционисање локалних установа културе </t>
  </si>
  <si>
    <t>Шифра и назив:</t>
  </si>
  <si>
    <t>Циљана вредност 2018.</t>
  </si>
  <si>
    <t>Одговорно лице за спровођење прог. aктивности:</t>
  </si>
  <si>
    <t>Мере и поглавље преговора о приступању ЕУ:</t>
  </si>
  <si>
    <t>Остале накнаде штете</t>
  </si>
  <si>
    <t>Расходи и издаци програмске активности</t>
  </si>
  <si>
    <t>Конто</t>
  </si>
  <si>
    <t>Извори финансирања</t>
  </si>
  <si>
    <t>11</t>
  </si>
  <si>
    <t>12</t>
  </si>
  <si>
    <t>13</t>
  </si>
  <si>
    <t>14</t>
  </si>
  <si>
    <t>15</t>
  </si>
  <si>
    <t>16</t>
  </si>
  <si>
    <t>Приходи из буџета</t>
  </si>
  <si>
    <t>Накнада штете за повреде или штету нанету од стране државних органа</t>
  </si>
  <si>
    <t>Циљ*</t>
  </si>
  <si>
    <t>Назив индикатора</t>
  </si>
  <si>
    <t>(Анекс 3 Упутства за израду програмског буџета) релевантно само за Републику Србију)</t>
  </si>
  <si>
    <t>Сврхa:</t>
  </si>
  <si>
    <t>УКУПНО ЗА:</t>
  </si>
  <si>
    <t>УКУПНО  ЗА:</t>
  </si>
  <si>
    <t>2. ПРОГРАМСКА АКТИВНОСТ</t>
  </si>
  <si>
    <t>Циљ</t>
  </si>
  <si>
    <t>Основ:</t>
  </si>
  <si>
    <t>Рбр.</t>
  </si>
  <si>
    <t>1</t>
  </si>
  <si>
    <t>2</t>
  </si>
  <si>
    <t>3</t>
  </si>
  <si>
    <t>4</t>
  </si>
  <si>
    <t>5</t>
  </si>
  <si>
    <t>6</t>
  </si>
  <si>
    <t>7</t>
  </si>
  <si>
    <t>8</t>
  </si>
  <si>
    <t>9</t>
  </si>
  <si>
    <t>10</t>
  </si>
  <si>
    <t>Функција:</t>
  </si>
  <si>
    <t>Опис:</t>
  </si>
  <si>
    <t>Буџетска средства</t>
  </si>
  <si>
    <t>Средства из осталих извора</t>
  </si>
  <si>
    <t>Индикатори**</t>
  </si>
  <si>
    <t>Индикатори</t>
  </si>
  <si>
    <t>Циљана вредност 2016.</t>
  </si>
  <si>
    <t>Циљана вредност 2017.</t>
  </si>
  <si>
    <t>17</t>
  </si>
  <si>
    <t>18</t>
  </si>
  <si>
    <t>19</t>
  </si>
  <si>
    <t>20</t>
  </si>
  <si>
    <t>23</t>
  </si>
  <si>
    <t>Вредност у базној години (крај 2014.)</t>
  </si>
  <si>
    <t>Очекивана вредност у 2015. години</t>
  </si>
  <si>
    <t>Извор верификације</t>
  </si>
  <si>
    <t>Између 202. и 210. реда се налазе додатни редови за додатне изворе финансирања уколико је потребно . Активирају се заједничким маркирањем 202. и 210. реда &gt; десни клик&gt; опција "Unhide". Графичку илустрацију поступка видети у Упутству.</t>
  </si>
  <si>
    <t xml:space="preserve">Програм коме припада: </t>
  </si>
  <si>
    <t>820 - Услуге културе</t>
  </si>
  <si>
    <t>%  Извршења</t>
  </si>
  <si>
    <t>Разлика у извршењу</t>
  </si>
  <si>
    <t>Приходи и примања програма</t>
  </si>
  <si>
    <t>Вредност у базној години (2016)</t>
  </si>
  <si>
    <t>Вредност у 2017. - Одлука о буџету</t>
  </si>
  <si>
    <t xml:space="preserve">Вредност у 2017. - РЕБАЛАНС </t>
  </si>
  <si>
    <t>Вредност у 2018.</t>
  </si>
  <si>
    <t>Вредност у 2019.</t>
  </si>
  <si>
    <t>Укупно (2017-2019)</t>
  </si>
  <si>
    <t>Накнаде у натури</t>
  </si>
  <si>
    <t>Услуга превоза у јавном саобраћају</t>
  </si>
  <si>
    <t xml:space="preserve">Извор верификација </t>
  </si>
  <si>
    <t>Compatibility Report for Arhiv konacno - ИЗВРШЕЊЕ ФИН.ПЛАНА  2018..xls</t>
  </si>
  <si>
    <t>Run on 2/27/2020 8:50</t>
  </si>
  <si>
    <t>The following features in this workbook are not supported by earlier versions of Excel. These features may be lost or degraded when you save this workbook in an earlier file format.</t>
  </si>
  <si>
    <t>Significant loss of functionality</t>
  </si>
  <si>
    <t># of occurrences</t>
  </si>
  <si>
    <t>Some cells have overlapping conditional formatting ranges. Earlier versions of Excel will not evaluate all of the conditional formatting rules on the overlapping cells. The overlapping cells will show different conditional formatting.</t>
  </si>
  <si>
    <t>'Програмска активност- текуће'!H217</t>
  </si>
  <si>
    <t>'Програмска активност- текуће'!H199:K199</t>
  </si>
  <si>
    <t>Some cells contain conditional formatting with the 'Stop if True' option cleared. Earlier versions of Excel do not recognize this option and will stop after the first true condition.</t>
  </si>
  <si>
    <t>'Програмска активност- текуће'!H217:M217</t>
  </si>
  <si>
    <t>'Програмска активност- текуће'!D217:F217</t>
  </si>
  <si>
    <t>'Програмска активност- текуће'!D199:K199</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</si>
  <si>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</si>
  <si>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</si>
  <si>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'Програмска активност- текуће'!D4</t>
  </si>
  <si>
    <t>'Програмска активност- текуће'!D22:D24</t>
  </si>
  <si>
    <t>'Програмска активност- текуће'!G22:L24</t>
  </si>
  <si>
    <t>'Програмска активност- текуће'!C49:C50</t>
  </si>
  <si>
    <t>'Програмска активност- текуће'!C55:C58</t>
  </si>
  <si>
    <t>'Програмска активност- текуће'!C61</t>
  </si>
  <si>
    <t>'Програмска активност- текуће'!C65:C69</t>
  </si>
  <si>
    <t>'Програмска активност- текуће'!C71:C73</t>
  </si>
  <si>
    <t>'Програмска активност- текуће'!C75:C83</t>
  </si>
  <si>
    <t>'Програмска активност- текуће'!C85</t>
  </si>
  <si>
    <t>'Програмска активност- текуће'!C87:C114</t>
  </si>
  <si>
    <t>'Програмска активност- текуће'!C116:C131</t>
  </si>
  <si>
    <t>'Програмска активност- текуће'!C133:C136</t>
  </si>
  <si>
    <t>'Програмска активност- текуће'!C138:C153</t>
  </si>
  <si>
    <t>'Програмска активност- текуће'!C156:C168</t>
  </si>
  <si>
    <t>Some cells or styles in this workbook contain formatting that is not supported by the selected file format. These formats will be converted to the closest format available.</t>
  </si>
  <si>
    <t>21</t>
  </si>
  <si>
    <t>22</t>
  </si>
  <si>
    <t>24</t>
  </si>
  <si>
    <t>25</t>
  </si>
  <si>
    <t>26</t>
  </si>
  <si>
    <t>28</t>
  </si>
  <si>
    <t>29</t>
  </si>
  <si>
    <t>30</t>
  </si>
  <si>
    <t>32</t>
  </si>
  <si>
    <t>Услуге водовода и канализације</t>
  </si>
  <si>
    <t>Телефон,телекс и телефакс</t>
  </si>
  <si>
    <t>Услуге мобилног телефона</t>
  </si>
  <si>
    <t>Пошта</t>
  </si>
  <si>
    <t>Осигурање возила</t>
  </si>
  <si>
    <t>Осигурање опреме</t>
  </si>
  <si>
    <t>Накнада за употребу сопственог возила</t>
  </si>
  <si>
    <t>145</t>
  </si>
  <si>
    <t>146</t>
  </si>
  <si>
    <t>147</t>
  </si>
  <si>
    <t>148</t>
  </si>
  <si>
    <t>149</t>
  </si>
  <si>
    <t>150</t>
  </si>
  <si>
    <t>151</t>
  </si>
  <si>
    <t>152</t>
  </si>
  <si>
    <t>153</t>
  </si>
  <si>
    <t>154</t>
  </si>
  <si>
    <t>155</t>
  </si>
  <si>
    <t>156</t>
  </si>
  <si>
    <t>Приходи које својом делатношћу остварују органи</t>
  </si>
  <si>
    <t>Приходи индиректних корисника буџета локалне самоуправе</t>
  </si>
  <si>
    <t>Текући трансвери од других нивоа власти</t>
  </si>
  <si>
    <t>Поклони за децу запослених (пакетићи)</t>
  </si>
  <si>
    <t>Превоз на посао и са посла (маркице)</t>
  </si>
  <si>
    <t>Породиљско боловање</t>
  </si>
  <si>
    <t>Отпремнина приликом одласка  у  пензију</t>
  </si>
  <si>
    <t xml:space="preserve">Трошкови банкарских услуга </t>
  </si>
  <si>
    <t xml:space="preserve">Одвоз одпада </t>
  </si>
  <si>
    <t>Остале медицинске услуге</t>
  </si>
  <si>
    <t>Поправка електричне и електронске опреме</t>
  </si>
  <si>
    <t>Текући добровољни трансфери од физичких и правних лица у корист нивоа градова</t>
  </si>
  <si>
    <t>Нераспоређен вишак прихода и примања из ранијих  година</t>
  </si>
  <si>
    <t>Шифра</t>
  </si>
  <si>
    <t>01</t>
  </si>
  <si>
    <t>04</t>
  </si>
  <si>
    <t>07</t>
  </si>
  <si>
    <t>08</t>
  </si>
  <si>
    <t>Добровољни трансфери од физичких и правних лица</t>
  </si>
  <si>
    <t>Нераспоређени вишак прихода из ранијих година</t>
  </si>
  <si>
    <t>Мешовити неодређени приходи у корист  Националне службе за запошљавање</t>
  </si>
  <si>
    <t>Боловање  преко  30 дана</t>
  </si>
  <si>
    <t>Остали приходи у корист нивоа градова</t>
  </si>
  <si>
    <r>
      <rPr>
        <b/>
        <sz val="14"/>
        <color indexed="8"/>
        <rFont val="Calibri"/>
        <family val="2"/>
      </rPr>
      <t>Укупни приходи          (Пр.Ак.1+Пр.Ак.2)</t>
    </r>
  </si>
  <si>
    <r>
      <rPr>
        <b/>
        <sz val="14"/>
        <color indexed="8"/>
        <rFont val="Calibri"/>
        <family val="2"/>
      </rPr>
      <t>Укупни расходи          (Пр.Ак.1+Пр.Ак.2)</t>
    </r>
  </si>
  <si>
    <t>РЕАЛИЗОВАНО</t>
  </si>
  <si>
    <t>Буџетска  средства</t>
  </si>
  <si>
    <t>Сопствени и други приходи</t>
  </si>
  <si>
    <t>Свега</t>
  </si>
  <si>
    <t>Одговорно  лице</t>
  </si>
  <si>
    <t>Остали трошкови за службена путовања (такси превоз и сл)</t>
  </si>
  <si>
    <t>109</t>
  </si>
  <si>
    <t>Републичке казне</t>
  </si>
  <si>
    <t>Медицинска опрема</t>
  </si>
  <si>
    <t>% Извршења</t>
  </si>
  <si>
    <t>110</t>
  </si>
  <si>
    <t>111</t>
  </si>
  <si>
    <t>112</t>
  </si>
  <si>
    <t>Трансвери са других нивоа власти</t>
  </si>
  <si>
    <t>Сопствени  приходи буџетских корисника</t>
  </si>
  <si>
    <r>
      <rPr>
        <b/>
        <sz val="14"/>
        <color indexed="8"/>
        <rFont val="Calibri"/>
        <family val="2"/>
      </rPr>
      <t xml:space="preserve">Сопствени приходи </t>
    </r>
    <r>
      <rPr>
        <sz val="14"/>
        <color indexed="8"/>
        <rFont val="Calibri"/>
        <family val="2"/>
      </rPr>
      <t>(плус пренета средства из ранијих год-321311)</t>
    </r>
  </si>
  <si>
    <t>Извршење на 31.12.2024. година</t>
  </si>
  <si>
    <t>Извршење на 31.12.2024. године</t>
  </si>
  <si>
    <t>Ребаланс 1. у  2024. години</t>
  </si>
  <si>
    <t>Извршење на  31.12.2024. године</t>
  </si>
  <si>
    <t>Ребаланс 1. по решењима                 у  2024. години</t>
  </si>
  <si>
    <t>Ребаланс 1.  у  2024. години</t>
  </si>
  <si>
    <t>114</t>
  </si>
  <si>
    <t>Аутомобили</t>
  </si>
  <si>
    <t>Неутрошена средства трансфера од других нивоа власти</t>
  </si>
  <si>
    <t>Штампачи</t>
  </si>
  <si>
    <t>Приходи који својом делатношћу остваре установе</t>
  </si>
  <si>
    <t>Резултат пословања - СУФИЦИТ</t>
  </si>
  <si>
    <t>Ребаланс 1. по решењима                                      у 2024. години</t>
  </si>
  <si>
    <t>Ребаланс  1. по решењима                                                                                    у  2024. години</t>
  </si>
  <si>
    <t>Установа "Културно - образовни центар'' Врање</t>
  </si>
  <si>
    <t>Доступност културе и образовања у складу са прописаним стандардима и потребама за образовним профилима који одговарају циљевима развоја ЈЛС и привреде</t>
  </si>
  <si>
    <t>Уговор о оснивању Културно-образовног центра Врање у Врању бр.02-155/2021-10 од 08.07.2021. године</t>
  </si>
  <si>
    <t>У склопу Културно-образовног центра постоје две организационе јединице чије су делатности култура и образовање. У оквиру Културног центра, програм центра реализоваће се кроз програмске целине: књижевно-трибински програм, ликовни програм, издавачки програм, музичко-сценски програм, дечји и програм за младе. У оквиру образовне делатности, Културно-образовни центар ће наставити рад са младим талентима у области природних и друштвених наука.</t>
  </si>
  <si>
    <t xml:space="preserve">Директор Изабела Савић </t>
  </si>
  <si>
    <t>Подршка надаренима у изради истраживачких радова</t>
  </si>
  <si>
    <t>Број ученика на Регионалној смотри талената</t>
  </si>
  <si>
    <t>Број културних манифестација</t>
  </si>
  <si>
    <t>Циљана вредност у 2025. години</t>
  </si>
  <si>
    <t>Циљана вредност у 2026. години</t>
  </si>
  <si>
    <t>Број података КОЦ Врање</t>
  </si>
  <si>
    <t>Трошкови путовања ученика на такмичењима</t>
  </si>
  <si>
    <t xml:space="preserve">Превоз ученика </t>
  </si>
  <si>
    <t xml:space="preserve">Остале помоћи запосленима </t>
  </si>
  <si>
    <t>/ Изабела Савић /</t>
  </si>
  <si>
    <t xml:space="preserve">Број догађаја из области културе и образовања  </t>
  </si>
  <si>
    <t>ФИНАНСИЈСКИ ИЗВЕШТАЈ ЗА 2025. ГОДИНУ - УСТАНОВА "КУЛТУРНО - ОБРАЗОВНИ ЦЕНТАР'' ВРАЊЕ</t>
  </si>
  <si>
    <t>Вредност у базној години (2023)</t>
  </si>
  <si>
    <t>Очекивана вредност у 2024. години</t>
  </si>
  <si>
    <t>Циљана вредност у 2027. години</t>
  </si>
  <si>
    <t>Извршење на дан                                           31.12.2024. године</t>
  </si>
  <si>
    <t>Извршење на дан                                                  31.12.2024. године</t>
  </si>
  <si>
    <t>Финансијски  план                                                 у  2025. години</t>
  </si>
  <si>
    <t>Ребаланс  1.  у  2025. години</t>
  </si>
  <si>
    <t>Финансијски план                                                   у 2025. години</t>
  </si>
  <si>
    <t>Извршење на дан                                                 31.12.2024. године</t>
  </si>
  <si>
    <t>Финансијски план                                      у 2025. години</t>
  </si>
  <si>
    <t xml:space="preserve">                  ТАБЕЛАРНИ ПРИКАЗ ФИНАНСИЈСКОГ ПОСЛОВАЊА У 2025. ГОДИНИ</t>
  </si>
  <si>
    <t>28.02.2026.године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</si>
</sst>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D_i_n_._-;\-* #,##0.00\ _D_i_n_._-;_-* &quot;-&quot;??\ _D_i_n_._-;_-@_-"/>
    <numFmt numFmtId="165" formatCode="_-* #,##0.00\ _d_i_n_._-;\-* #,##0.00\ _d_i_n_._-;_-* &quot;-&quot;??\ _d_i_n_._-;_-@_-"/>
    <numFmt numFmtId="166" formatCode="_(* #,##0.00_);_(* \(#,##0.00\);_(* \-??_);_(@_)"/>
  </numFmts>
  <fonts count="141" x14ac:knownFonts="1">
    <font>
      <sz val="11"/>
      <color theme="1"/>
      <name val="Calibri"/>
      <family val="2"/>
      <scheme val="minor"/>
    </font>
    <font>
      <sz val="11"/>
      <color indexed="8"/>
      <name val="Calibri"/>
      <family val="2"/>
      <charset val="238"/>
    </font>
    <font>
      <sz val="11"/>
      <color indexed="8"/>
      <name val="Calibri"/>
      <family val="2"/>
    </font>
    <font>
      <sz val="10"/>
      <color indexed="8"/>
      <name val="Calibri"/>
      <family val="2"/>
    </font>
    <font>
      <sz val="9"/>
      <color indexed="8"/>
      <name val="Calibri"/>
      <family val="2"/>
    </font>
    <font>
      <sz val="10"/>
      <color indexed="8"/>
      <name val="Times New Roman"/>
      <family val="1"/>
    </font>
    <font>
      <sz val="9"/>
      <color indexed="8"/>
      <name val="Times New Roman Bold"/>
    </font>
    <font>
      <sz val="9"/>
      <color indexed="8"/>
      <name val="Times New Roman Italic"/>
    </font>
    <font>
      <sz val="9"/>
      <color indexed="8"/>
      <name val="Times New Roman"/>
      <family val="1"/>
    </font>
    <font>
      <b/>
      <sz val="10"/>
      <color indexed="8"/>
      <name val="Calibri"/>
      <family val="2"/>
    </font>
    <font>
      <sz val="11"/>
      <name val="Times New Roman"/>
      <family val="1"/>
      <charset val="238"/>
    </font>
    <font>
      <sz val="11"/>
      <color indexed="8"/>
      <name val="Times New Roman"/>
      <family val="1"/>
      <charset val="238"/>
    </font>
    <font>
      <b/>
      <sz val="14"/>
      <color indexed="8"/>
      <name val="Calibri"/>
      <family val="2"/>
    </font>
    <font>
      <b/>
      <i/>
      <sz val="10"/>
      <color indexed="8"/>
      <name val="Calibri"/>
      <family val="2"/>
    </font>
    <font>
      <sz val="11"/>
      <color indexed="8"/>
      <name val="Calibri"/>
      <family val="2"/>
    </font>
    <font>
      <sz val="8"/>
      <name val="Calibri"/>
      <family val="2"/>
    </font>
    <font>
      <sz val="10"/>
      <name val="Arial"/>
      <family val="2"/>
      <charset val="204"/>
    </font>
    <font>
      <sz val="11"/>
      <color indexed="8"/>
      <name val="Calibri"/>
      <family val="2"/>
      <charset val="204"/>
    </font>
    <font>
      <sz val="11"/>
      <color indexed="9"/>
      <name val="Calibri"/>
      <family val="2"/>
      <charset val="204"/>
    </font>
    <font>
      <sz val="11"/>
      <color indexed="20"/>
      <name val="Calibri"/>
      <family val="2"/>
      <charset val="204"/>
    </font>
    <font>
      <b/>
      <sz val="11"/>
      <color indexed="52"/>
      <name val="Calibri"/>
      <family val="2"/>
      <charset val="204"/>
    </font>
    <font>
      <b/>
      <sz val="11"/>
      <color indexed="9"/>
      <name val="Calibri"/>
      <family val="2"/>
      <charset val="204"/>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62"/>
      <name val="Calibri"/>
      <family val="2"/>
      <charset val="204"/>
    </font>
    <font>
      <sz val="11"/>
      <color indexed="52"/>
      <name val="Calibri"/>
      <family val="2"/>
      <charset val="204"/>
    </font>
    <font>
      <sz val="11"/>
      <color indexed="60"/>
      <name val="Calibri"/>
      <family val="2"/>
      <charset val="204"/>
    </font>
    <font>
      <b/>
      <sz val="11"/>
      <color indexed="63"/>
      <name val="Calibri"/>
      <family val="2"/>
      <charset val="204"/>
    </font>
    <font>
      <b/>
      <sz val="18"/>
      <color indexed="56"/>
      <name val="Cambria"/>
      <family val="2"/>
      <charset val="204"/>
    </font>
    <font>
      <b/>
      <sz val="11"/>
      <color indexed="8"/>
      <name val="Calibri"/>
      <family val="2"/>
      <charset val="204"/>
    </font>
    <font>
      <sz val="11"/>
      <color indexed="10"/>
      <name val="Calibri"/>
      <family val="2"/>
      <charset val="204"/>
    </font>
    <font>
      <sz val="11"/>
      <color indexed="8"/>
      <name val="Calibri"/>
      <family val="2"/>
    </font>
    <font>
      <sz val="11"/>
      <color indexed="8"/>
      <name val="Calibri"/>
      <family val="2"/>
      <charset val="238"/>
    </font>
    <font>
      <sz val="10"/>
      <color indexed="8"/>
      <name val="Times New Roman Italic"/>
    </font>
    <font>
      <sz val="10"/>
      <name val="Times New Roman"/>
      <family val="1"/>
      <charset val="238"/>
    </font>
    <font>
      <sz val="10"/>
      <color indexed="8"/>
      <name val="Times New Roman"/>
      <family val="1"/>
      <charset val="238"/>
    </font>
    <font>
      <sz val="10"/>
      <color indexed="8"/>
      <name val="Times New Roman Bold"/>
    </font>
    <font>
      <sz val="10"/>
      <name val="Calibri"/>
      <family val="2"/>
    </font>
    <font>
      <sz val="10"/>
      <color indexed="8"/>
      <name val="Calibri"/>
      <family val="2"/>
    </font>
    <font>
      <u/>
      <sz val="10"/>
      <color indexed="12"/>
      <name val="Calibri"/>
      <family val="2"/>
    </font>
    <font>
      <sz val="10"/>
      <name val="Arial"/>
      <family val="2"/>
    </font>
    <font>
      <sz val="10"/>
      <name val="Times New Roman"/>
      <family val="1"/>
    </font>
    <font>
      <b/>
      <sz val="12"/>
      <color indexed="8"/>
      <name val="Calibri"/>
      <family val="2"/>
    </font>
    <font>
      <b/>
      <i/>
      <sz val="12"/>
      <color indexed="8"/>
      <name val="Calibri"/>
      <family val="2"/>
    </font>
    <font>
      <sz val="12"/>
      <color indexed="8"/>
      <name val="Calibri"/>
      <family val="2"/>
    </font>
    <font>
      <sz val="12"/>
      <color indexed="8"/>
      <name val="Calibri"/>
      <family val="2"/>
    </font>
    <font>
      <b/>
      <i/>
      <sz val="12"/>
      <name val="Calibri"/>
      <family val="2"/>
    </font>
    <font>
      <sz val="12"/>
      <name val="Calibri"/>
      <family val="2"/>
    </font>
    <font>
      <b/>
      <sz val="12"/>
      <name val="Calibri"/>
      <family val="2"/>
    </font>
    <font>
      <i/>
      <sz val="12"/>
      <color indexed="8"/>
      <name val="Calibri"/>
      <family val="2"/>
    </font>
    <font>
      <sz val="12"/>
      <color indexed="8"/>
      <name val="Calibri"/>
      <family val="2"/>
      <charset val="204"/>
    </font>
    <font>
      <b/>
      <sz val="12"/>
      <color indexed="8"/>
      <name val="Calibri"/>
      <family val="2"/>
      <charset val="204"/>
    </font>
    <font>
      <b/>
      <sz val="12"/>
      <name val="Calibri"/>
      <family val="2"/>
      <charset val="204"/>
    </font>
    <font>
      <sz val="12"/>
      <color indexed="8"/>
      <name val="Calibri"/>
      <family val="2"/>
      <charset val="238"/>
    </font>
    <font>
      <sz val="12"/>
      <name val="Calibri"/>
      <family val="2"/>
      <charset val="238"/>
    </font>
    <font>
      <sz val="10"/>
      <color indexed="8"/>
      <name val="Calibri"/>
      <family val="2"/>
      <charset val="238"/>
    </font>
    <font>
      <b/>
      <sz val="12"/>
      <color indexed="8"/>
      <name val="Calibri"/>
      <family val="2"/>
      <charset val="238"/>
    </font>
    <font>
      <b/>
      <sz val="12"/>
      <name val="Calibri"/>
      <family val="2"/>
      <charset val="238"/>
    </font>
    <font>
      <b/>
      <sz val="10"/>
      <color indexed="8"/>
      <name val="Calibri"/>
      <family val="2"/>
      <charset val="238"/>
    </font>
    <font>
      <b/>
      <sz val="10"/>
      <color indexed="8"/>
      <name val="Times New Roman Italic"/>
      <charset val="238"/>
    </font>
    <font>
      <b/>
      <sz val="10"/>
      <name val="Times New Roman"/>
      <family val="1"/>
      <charset val="238"/>
    </font>
    <font>
      <b/>
      <sz val="10"/>
      <color indexed="8"/>
      <name val="Times New Roman"/>
      <family val="1"/>
      <charset val="238"/>
    </font>
    <font>
      <sz val="10"/>
      <name val="Calibri"/>
      <family val="2"/>
      <charset val="238"/>
    </font>
    <font>
      <sz val="11"/>
      <color theme="1"/>
      <name val="Calibri"/>
      <family val="2"/>
      <scheme val="minor"/>
    </font>
    <font>
      <u/>
      <sz val="11"/>
      <color theme="10"/>
      <name val="Calibri"/>
      <family val="2"/>
      <scheme val="minor"/>
    </font>
    <font>
      <sz val="11"/>
      <color theme="1"/>
      <name val="Calibri"/>
      <family val="2"/>
      <charset val="238"/>
      <scheme val="minor"/>
    </font>
    <font>
      <b/>
      <sz val="11"/>
      <color theme="1"/>
      <name val="Calibri"/>
      <family val="2"/>
      <scheme val="minor"/>
    </font>
    <font>
      <sz val="11"/>
      <color indexed="8"/>
      <name val="Calibri"/>
      <family val="2"/>
      <scheme val="minor"/>
    </font>
    <font>
      <sz val="11"/>
      <color theme="4" tint="-0.249977111117893"/>
      <name val="Calibri"/>
      <family val="2"/>
      <scheme val="minor"/>
    </font>
    <font>
      <sz val="11"/>
      <name val="Calibri"/>
      <family val="2"/>
      <scheme val="minor"/>
    </font>
    <font>
      <sz val="12"/>
      <color theme="1"/>
      <name val="Calibri"/>
      <family val="2"/>
      <scheme val="minor"/>
    </font>
    <font>
      <sz val="12"/>
      <color theme="4" tint="-0.249977111117893"/>
      <name val="Calibri"/>
      <family val="2"/>
    </font>
    <font>
      <sz val="12"/>
      <color rgb="FFFF0000"/>
      <name val="Calibri"/>
      <family val="2"/>
    </font>
    <font>
      <b/>
      <sz val="12"/>
      <color theme="4" tint="-0.249977111117893"/>
      <name val="Calibri"/>
      <family val="2"/>
    </font>
    <font>
      <sz val="12"/>
      <color theme="4" tint="-0.249977111117893"/>
      <name val="Calibri"/>
      <family val="2"/>
      <scheme val="minor"/>
    </font>
    <font>
      <sz val="12"/>
      <name val="Calibri"/>
      <family val="2"/>
      <scheme val="minor"/>
    </font>
    <font>
      <b/>
      <i/>
      <sz val="12"/>
      <color theme="1"/>
      <name val="Calibri"/>
      <family val="2"/>
    </font>
    <font>
      <sz val="12"/>
      <color theme="1"/>
      <name val="Calibri"/>
      <family val="2"/>
    </font>
    <font>
      <b/>
      <sz val="12"/>
      <color rgb="FFFF0000"/>
      <name val="Calibri"/>
      <family val="2"/>
      <charset val="238"/>
    </font>
    <font>
      <sz val="12"/>
      <color rgb="FFFF0000"/>
      <name val="Calibri"/>
      <family val="2"/>
      <charset val="238"/>
    </font>
    <font>
      <sz val="10"/>
      <color rgb="FFFF0000"/>
      <name val="Calibri"/>
      <family val="2"/>
      <charset val="238"/>
    </font>
    <font>
      <sz val="10"/>
      <color rgb="FFFF0000"/>
      <name val="Times New Roman"/>
      <family val="1"/>
      <charset val="238"/>
    </font>
    <font>
      <sz val="10"/>
      <color rgb="FFFF0000"/>
      <name val="Times New Roman Italic"/>
      <charset val="238"/>
    </font>
    <font>
      <b/>
      <sz val="12"/>
      <color theme="1"/>
      <name val="Calibri"/>
      <family val="2"/>
      <charset val="238"/>
    </font>
    <font>
      <sz val="12"/>
      <color theme="1"/>
      <name val="Calibri"/>
      <family val="2"/>
      <charset val="238"/>
    </font>
    <font>
      <sz val="10"/>
      <color theme="1"/>
      <name val="Calibri"/>
      <family val="2"/>
      <charset val="238"/>
    </font>
    <font>
      <sz val="10"/>
      <color theme="1"/>
      <name val="Times New Roman"/>
      <family val="1"/>
      <charset val="238"/>
    </font>
    <font>
      <b/>
      <sz val="12"/>
      <color theme="1"/>
      <name val="Calibri"/>
      <family val="2"/>
    </font>
    <font>
      <b/>
      <sz val="14"/>
      <color theme="1"/>
      <name val="Calibri"/>
      <family val="2"/>
      <scheme val="minor"/>
    </font>
    <font>
      <b/>
      <sz val="10"/>
      <color indexed="8"/>
      <name val="Times New Roman"/>
      <family val="1"/>
    </font>
    <font>
      <b/>
      <sz val="14"/>
      <color theme="1"/>
      <name val="Calibri"/>
      <family val="2"/>
      <charset val="204"/>
      <scheme val="minor"/>
    </font>
    <font>
      <b/>
      <sz val="14"/>
      <color indexed="8"/>
      <name val="Calibri"/>
      <family val="2"/>
      <charset val="204"/>
    </font>
    <font>
      <b/>
      <sz val="12"/>
      <color rgb="FFFF0000"/>
      <name val="Calibri"/>
      <family val="2"/>
      <scheme val="minor"/>
    </font>
    <font>
      <b/>
      <sz val="11"/>
      <color rgb="FFFF0000"/>
      <name val="Calibri"/>
      <family val="2"/>
      <scheme val="minor"/>
    </font>
    <font>
      <b/>
      <sz val="9"/>
      <color rgb="FFFF0000"/>
      <name val="Times New Roman Bold"/>
    </font>
    <font>
      <b/>
      <sz val="12"/>
      <color theme="1"/>
      <name val="Calibri"/>
      <family val="2"/>
      <scheme val="minor"/>
    </font>
    <font>
      <b/>
      <sz val="12"/>
      <color rgb="FFFF0000"/>
      <name val="Calibri"/>
      <family val="2"/>
    </font>
    <font>
      <b/>
      <sz val="14"/>
      <color indexed="8"/>
      <name val="Calibri"/>
      <family val="2"/>
      <scheme val="minor"/>
    </font>
    <font>
      <sz val="22"/>
      <color indexed="8"/>
      <name val="Calibri"/>
      <family val="2"/>
    </font>
    <font>
      <b/>
      <sz val="22"/>
      <color theme="1"/>
      <name val="Calibri"/>
      <family val="2"/>
      <scheme val="minor"/>
    </font>
    <font>
      <sz val="22"/>
      <name val="Calibri"/>
      <family val="2"/>
    </font>
    <font>
      <sz val="22"/>
      <color indexed="8"/>
      <name val="Times New Roman"/>
      <family val="1"/>
    </font>
    <font>
      <b/>
      <sz val="22"/>
      <color indexed="8"/>
      <name val="Calibri"/>
      <family val="2"/>
      <scheme val="minor"/>
    </font>
    <font>
      <sz val="14"/>
      <color theme="1"/>
      <name val="Calibri"/>
      <family val="2"/>
      <scheme val="minor"/>
    </font>
    <font>
      <sz val="14"/>
      <color indexed="8"/>
      <name val="Times New Roman Bold"/>
    </font>
    <font>
      <sz val="14"/>
      <name val="Times New Roman"/>
      <family val="1"/>
      <charset val="238"/>
    </font>
    <font>
      <sz val="14"/>
      <color indexed="8"/>
      <name val="Times New Roman"/>
      <family val="1"/>
      <charset val="238"/>
    </font>
    <font>
      <sz val="14"/>
      <color indexed="8"/>
      <name val="Calibri"/>
      <family val="2"/>
      <scheme val="minor"/>
    </font>
    <font>
      <sz val="14"/>
      <color theme="4" tint="-0.249977111117893"/>
      <name val="Calibri"/>
      <family val="2"/>
      <scheme val="minor"/>
    </font>
    <font>
      <sz val="14"/>
      <name val="Calibri"/>
      <family val="2"/>
      <scheme val="minor"/>
    </font>
    <font>
      <sz val="14"/>
      <color indexed="8"/>
      <name val="Calibri"/>
      <family val="2"/>
    </font>
    <font>
      <sz val="14"/>
      <color indexed="8"/>
      <name val="Times New Roman Italic"/>
    </font>
    <font>
      <b/>
      <i/>
      <sz val="14"/>
      <color indexed="8"/>
      <name val="Calibri"/>
      <family val="2"/>
      <scheme val="minor"/>
    </font>
    <font>
      <b/>
      <i/>
      <sz val="14"/>
      <name val="Calibri"/>
      <family val="2"/>
      <scheme val="minor"/>
    </font>
    <font>
      <sz val="14"/>
      <color theme="4" tint="-0.249977111117893"/>
      <name val="Calibri"/>
      <family val="2"/>
    </font>
    <font>
      <sz val="14"/>
      <name val="Calibri"/>
      <family val="2"/>
    </font>
    <font>
      <sz val="14"/>
      <color theme="1"/>
      <name val="Calibri"/>
      <family val="2"/>
    </font>
    <font>
      <b/>
      <i/>
      <sz val="14"/>
      <color indexed="8"/>
      <name val="Calibri"/>
      <family val="2"/>
    </font>
    <font>
      <b/>
      <i/>
      <sz val="14"/>
      <color theme="4" tint="-0.249977111117893"/>
      <name val="Calibri"/>
      <family val="2"/>
    </font>
    <font>
      <b/>
      <i/>
      <sz val="14"/>
      <name val="Calibri"/>
      <family val="2"/>
    </font>
    <font>
      <b/>
      <i/>
      <sz val="14"/>
      <color theme="1"/>
      <name val="Calibri"/>
      <family val="2"/>
    </font>
    <font>
      <b/>
      <sz val="14"/>
      <color theme="4" tint="-0.249977111117893"/>
      <name val="Calibri"/>
      <family val="2"/>
    </font>
    <font>
      <b/>
      <sz val="14"/>
      <name val="Calibri"/>
      <family val="2"/>
    </font>
    <font>
      <b/>
      <sz val="14"/>
      <color theme="1"/>
      <name val="Calibri"/>
      <family val="2"/>
    </font>
    <font>
      <sz val="14"/>
      <color indexed="8"/>
      <name val="Calibri"/>
      <family val="2"/>
      <charset val="204"/>
    </font>
    <font>
      <sz val="14"/>
      <color indexed="8"/>
      <name val="Times New Roman"/>
      <family val="1"/>
    </font>
    <font>
      <sz val="14"/>
      <color rgb="FFFF0000"/>
      <name val="Calibri"/>
      <family val="2"/>
    </font>
    <font>
      <sz val="14"/>
      <color theme="1"/>
      <name val="Times New Roman Italic"/>
    </font>
    <font>
      <sz val="14"/>
      <color theme="1"/>
      <name val="Times New Roman"/>
      <family val="1"/>
      <charset val="238"/>
    </font>
    <font>
      <b/>
      <sz val="18"/>
      <color indexed="8"/>
      <name val="Calibri"/>
      <family val="2"/>
      <scheme val="minor"/>
    </font>
    <font>
      <sz val="12"/>
      <color theme="1"/>
      <name val="Calibri"/>
      <family val="2"/>
      <charset val="204"/>
    </font>
    <font>
      <sz val="10"/>
      <color theme="1"/>
      <name val="Times New Roman Italic"/>
      <charset val="238"/>
    </font>
    <font>
      <sz val="14"/>
      <color rgb="FFFF0000"/>
      <name val="Calibri"/>
      <family val="2"/>
      <scheme val="minor"/>
    </font>
    <font>
      <b/>
      <i/>
      <sz val="14"/>
      <color rgb="FFFF0000"/>
      <name val="Calibri"/>
      <family val="2"/>
    </font>
    <font>
      <b/>
      <sz val="14"/>
      <color rgb="FFFF0000"/>
      <name val="Calibri"/>
      <family val="2"/>
    </font>
    <font>
      <b/>
      <i/>
      <sz val="12"/>
      <color rgb="FFFF0000"/>
      <name val="Calibri"/>
      <family val="2"/>
    </font>
    <font>
      <sz val="12"/>
      <color rgb="FFFF0000"/>
      <name val="Calibri"/>
      <family val="2"/>
      <scheme val="minor"/>
    </font>
    <font>
      <sz val="11"/>
      <color rgb="FFFF0000"/>
      <name val="Calibri"/>
      <family val="2"/>
      <scheme val="minor"/>
    </font>
  </fonts>
  <fills count="38">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rgb="FFFFFF99"/>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7FDD1"/>
        <bgColor indexed="64"/>
      </patternFill>
    </fill>
    <fill>
      <patternFill patternType="solid">
        <fgColor rgb="FFFFFF00"/>
        <bgColor indexed="64"/>
      </patternFill>
    </fill>
  </fills>
  <borders count="5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89">
    <xf numFmtId="0" fontId="0" fillId="0" borderId="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9" borderId="0" applyNumberFormat="0" applyBorder="0" applyAlignment="0" applyProtection="0"/>
    <xf numFmtId="0" fontId="19" fillId="3" borderId="0" applyNumberFormat="0" applyBorder="0" applyAlignment="0" applyProtection="0"/>
    <xf numFmtId="0" fontId="20" fillId="20" borderId="1" applyNumberFormat="0" applyAlignment="0" applyProtection="0"/>
    <xf numFmtId="0" fontId="20" fillId="20" borderId="1" applyNumberFormat="0" applyAlignment="0" applyProtection="0"/>
    <xf numFmtId="0" fontId="21" fillId="21" borderId="2" applyNumberFormat="0" applyAlignment="0" applyProtection="0"/>
    <xf numFmtId="166" fontId="16" fillId="0" borderId="0" applyFill="0" applyBorder="0" applyAlignment="0" applyProtection="0"/>
    <xf numFmtId="164" fontId="3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3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2" fillId="0" borderId="0" applyNumberFormat="0" applyFill="0" applyBorder="0" applyAlignment="0" applyProtection="0"/>
    <xf numFmtId="0" fontId="23" fillId="4" borderId="0" applyNumberFormat="0" applyBorder="0" applyAlignment="0" applyProtection="0"/>
    <xf numFmtId="0" fontId="24" fillId="0" borderId="3" applyNumberFormat="0" applyFill="0" applyAlignment="0" applyProtection="0"/>
    <xf numFmtId="0" fontId="25" fillId="0" borderId="4" applyNumberFormat="0" applyFill="0" applyAlignment="0" applyProtection="0"/>
    <xf numFmtId="0" fontId="26" fillId="0" borderId="5" applyNumberFormat="0" applyFill="0" applyAlignment="0" applyProtection="0"/>
    <xf numFmtId="0" fontId="26" fillId="0" borderId="0" applyNumberFormat="0" applyFill="0" applyBorder="0" applyAlignment="0" applyProtection="0"/>
    <xf numFmtId="0" fontId="67" fillId="0" borderId="0" applyNumberFormat="0" applyFill="0" applyBorder="0" applyAlignment="0" applyProtection="0"/>
    <xf numFmtId="0" fontId="27" fillId="7" borderId="1" applyNumberFormat="0" applyAlignment="0" applyProtection="0"/>
    <xf numFmtId="0" fontId="27" fillId="7" borderId="1" applyNumberFormat="0" applyAlignment="0" applyProtection="0"/>
    <xf numFmtId="0" fontId="28" fillId="0" borderId="6" applyNumberFormat="0" applyFill="0" applyAlignment="0" applyProtection="0"/>
    <xf numFmtId="0" fontId="29" fillId="22" borderId="0" applyNumberFormat="0" applyBorder="0" applyAlignment="0" applyProtection="0"/>
    <xf numFmtId="0" fontId="68" fillId="0" borderId="0"/>
    <xf numFmtId="0" fontId="68" fillId="0" borderId="0"/>
    <xf numFmtId="0" fontId="16" fillId="0" borderId="0"/>
    <xf numFmtId="0" fontId="68" fillId="0" borderId="0"/>
    <xf numFmtId="0" fontId="68" fillId="0" borderId="0"/>
    <xf numFmtId="0" fontId="68" fillId="0" borderId="0"/>
    <xf numFmtId="0" fontId="68" fillId="0" borderId="0"/>
    <xf numFmtId="0" fontId="66" fillId="0" borderId="0"/>
    <xf numFmtId="0" fontId="68" fillId="0" borderId="0"/>
    <xf numFmtId="0" fontId="68" fillId="0" borderId="0"/>
    <xf numFmtId="0" fontId="68" fillId="0" borderId="0"/>
    <xf numFmtId="0" fontId="68" fillId="0" borderId="0"/>
    <xf numFmtId="0" fontId="68" fillId="0" borderId="0"/>
    <xf numFmtId="0" fontId="43" fillId="0" borderId="0"/>
    <xf numFmtId="0" fontId="43" fillId="0" borderId="0"/>
    <xf numFmtId="0" fontId="43" fillId="0" borderId="0"/>
    <xf numFmtId="0" fontId="43" fillId="0" borderId="0"/>
    <xf numFmtId="0" fontId="68" fillId="0" borderId="0"/>
    <xf numFmtId="0" fontId="68" fillId="0" borderId="0"/>
    <xf numFmtId="0" fontId="68" fillId="0" borderId="0"/>
    <xf numFmtId="0" fontId="68" fillId="0" borderId="0"/>
    <xf numFmtId="0" fontId="16" fillId="23" borderId="7" applyNumberFormat="0" applyAlignment="0" applyProtection="0"/>
    <xf numFmtId="0" fontId="16" fillId="23" borderId="7" applyNumberFormat="0" applyAlignment="0" applyProtection="0"/>
    <xf numFmtId="0" fontId="30" fillId="20" borderId="8" applyNumberFormat="0" applyAlignment="0" applyProtection="0"/>
    <xf numFmtId="0" fontId="30" fillId="20" borderId="8" applyNumberFormat="0" applyAlignment="0" applyProtection="0"/>
    <xf numFmtId="9" fontId="14" fillId="0" borderId="0" applyFont="0" applyFill="0" applyBorder="0" applyAlignment="0" applyProtection="0"/>
    <xf numFmtId="9" fontId="16" fillId="0" borderId="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31" fillId="0" borderId="0" applyNumberFormat="0" applyFill="0" applyBorder="0" applyAlignment="0" applyProtection="0"/>
    <xf numFmtId="0" fontId="32" fillId="0" borderId="9" applyNumberFormat="0" applyFill="0" applyAlignment="0" applyProtection="0"/>
    <xf numFmtId="0" fontId="32" fillId="0" borderId="9" applyNumberFormat="0" applyFill="0" applyAlignment="0" applyProtection="0"/>
    <xf numFmtId="0" fontId="33" fillId="0" borderId="0" applyNumberFormat="0" applyFill="0" applyBorder="0" applyAlignment="0" applyProtection="0"/>
  </cellStyleXfs>
  <cellXfs count="672">
    <xf numFmtId="0" fontId="0" fillId="0" borderId="0" xfId="0"/>
    <xf numFmtId="0" fontId="0" fillId="0" borderId="0" xfId="0" applyAlignment="1" applyProtection="1">
      <alignment vertical="center" wrapText="1"/>
      <protection locked="0"/>
    </xf>
    <xf numFmtId="0" fontId="0" fillId="0" borderId="0" xfId="0" applyAlignment="1" applyProtection="1">
      <alignment vertical="center"/>
      <protection locked="0"/>
    </xf>
    <xf numFmtId="0" fontId="41" fillId="0" borderId="0" xfId="0" applyFont="1" applyAlignment="1" applyProtection="1">
      <alignment vertical="center"/>
      <protection locked="0"/>
    </xf>
    <xf numFmtId="0" fontId="41" fillId="0" borderId="0" xfId="0" applyFont="1" applyAlignment="1" applyProtection="1">
      <alignment vertical="center" wrapText="1"/>
      <protection locked="0"/>
    </xf>
    <xf numFmtId="0" fontId="37" fillId="0" borderId="0" xfId="0" applyFont="1" applyAlignment="1" applyProtection="1">
      <alignment horizontal="center" vertical="center" wrapText="1"/>
      <protection hidden="1"/>
    </xf>
    <xf numFmtId="3" fontId="38" fillId="0" borderId="0" xfId="0" applyNumberFormat="1" applyFont="1" applyAlignment="1" applyProtection="1">
      <alignment vertical="center" wrapText="1"/>
      <protection hidden="1"/>
    </xf>
    <xf numFmtId="3" fontId="37" fillId="0" borderId="0" xfId="0" applyNumberFormat="1" applyFont="1" applyAlignment="1" applyProtection="1">
      <alignment horizontal="left" vertical="center" wrapText="1"/>
      <protection hidden="1"/>
    </xf>
    <xf numFmtId="3" fontId="37" fillId="0" borderId="11" xfId="0" applyNumberFormat="1" applyFont="1" applyBorder="1" applyAlignment="1" applyProtection="1">
      <alignment vertical="center" wrapText="1"/>
      <protection hidden="1"/>
    </xf>
    <xf numFmtId="3" fontId="37" fillId="0" borderId="0" xfId="0" applyNumberFormat="1" applyFont="1" applyAlignment="1" applyProtection="1">
      <alignment vertical="center" wrapText="1"/>
      <protection hidden="1"/>
    </xf>
    <xf numFmtId="0" fontId="42" fillId="0" borderId="0" xfId="44" applyFont="1" applyAlignment="1" applyProtection="1">
      <alignment vertical="center" wrapText="1"/>
      <protection locked="0"/>
    </xf>
    <xf numFmtId="0" fontId="0" fillId="0" borderId="0" xfId="0" applyAlignment="1" applyProtection="1">
      <alignment vertical="center"/>
      <protection hidden="1"/>
    </xf>
    <xf numFmtId="0" fontId="0" fillId="0" borderId="0" xfId="0" applyAlignment="1" applyProtection="1">
      <alignment horizontal="left" vertical="center"/>
      <protection locked="0"/>
    </xf>
    <xf numFmtId="49" fontId="0" fillId="0" borderId="0" xfId="0" applyNumberFormat="1" applyAlignment="1" applyProtection="1">
      <alignment vertical="center"/>
      <protection locked="0"/>
    </xf>
    <xf numFmtId="0" fontId="6" fillId="0" borderId="0" xfId="0" applyFont="1" applyAlignment="1" applyProtection="1">
      <alignment horizontal="left" vertical="center"/>
      <protection locked="0"/>
    </xf>
    <xf numFmtId="0" fontId="41" fillId="0" borderId="0" xfId="0" applyFont="1" applyAlignment="1" applyProtection="1">
      <alignment vertical="center"/>
      <protection hidden="1"/>
    </xf>
    <xf numFmtId="0" fontId="36" fillId="0" borderId="0" xfId="0" applyFont="1" applyAlignment="1" applyProtection="1">
      <alignment horizontal="left" vertical="center"/>
      <protection locked="0"/>
    </xf>
    <xf numFmtId="49" fontId="36" fillId="0" borderId="0" xfId="0" applyNumberFormat="1" applyFont="1" applyAlignment="1" applyProtection="1">
      <alignment horizontal="left" vertical="center"/>
      <protection locked="0"/>
    </xf>
    <xf numFmtId="49" fontId="5" fillId="0" borderId="0" xfId="0" applyNumberFormat="1" applyFont="1" applyAlignment="1" applyProtection="1">
      <alignment horizontal="left" vertical="center"/>
      <protection locked="0"/>
    </xf>
    <xf numFmtId="0" fontId="5" fillId="0" borderId="0" xfId="0" applyFont="1" applyAlignment="1" applyProtection="1">
      <alignment horizontal="left" vertical="center"/>
      <protection locked="0"/>
    </xf>
    <xf numFmtId="49" fontId="41" fillId="0" borderId="0" xfId="0" applyNumberFormat="1" applyFont="1" applyAlignment="1" applyProtection="1">
      <alignment vertical="center"/>
      <protection locked="0"/>
    </xf>
    <xf numFmtId="0" fontId="40" fillId="0" borderId="0" xfId="0" applyFont="1" applyAlignment="1" applyProtection="1">
      <alignment horizontal="left" vertical="center" wrapText="1"/>
      <protection locked="0"/>
    </xf>
    <xf numFmtId="49" fontId="8" fillId="0" borderId="0" xfId="0" applyNumberFormat="1" applyFont="1" applyAlignment="1" applyProtection="1">
      <alignment horizontal="left" vertical="center"/>
      <protection locked="0"/>
    </xf>
    <xf numFmtId="0" fontId="8" fillId="0" borderId="0" xfId="0" applyFont="1" applyAlignment="1" applyProtection="1">
      <alignment horizontal="left" vertical="center"/>
      <protection locked="0"/>
    </xf>
    <xf numFmtId="49" fontId="7" fillId="0" borderId="0" xfId="0" applyNumberFormat="1" applyFont="1" applyAlignment="1" applyProtection="1">
      <alignment horizontal="left" vertical="center"/>
      <protection locked="0"/>
    </xf>
    <xf numFmtId="0" fontId="7" fillId="0" borderId="0" xfId="0" applyFont="1" applyAlignment="1" applyProtection="1">
      <alignment horizontal="left" vertical="center"/>
      <protection locked="0"/>
    </xf>
    <xf numFmtId="49" fontId="6" fillId="0" borderId="0" xfId="0" applyNumberFormat="1" applyFont="1" applyAlignment="1" applyProtection="1">
      <alignment horizontal="left" vertical="center"/>
      <protection locked="0"/>
    </xf>
    <xf numFmtId="49" fontId="0" fillId="0" borderId="0" xfId="0" applyNumberFormat="1" applyAlignment="1" applyProtection="1">
      <alignment horizontal="left" vertical="center"/>
      <protection locked="0"/>
    </xf>
    <xf numFmtId="0" fontId="0" fillId="0" borderId="0" xfId="0" applyAlignment="1" applyProtection="1">
      <alignment horizontal="left" vertical="center" wrapText="1"/>
      <protection locked="0"/>
    </xf>
    <xf numFmtId="0" fontId="71" fillId="0" borderId="0" xfId="0" applyFont="1" applyAlignment="1" applyProtection="1">
      <alignment vertical="center" wrapText="1"/>
      <protection locked="0"/>
    </xf>
    <xf numFmtId="0" fontId="71" fillId="0" borderId="0" xfId="0" applyFont="1" applyAlignment="1" applyProtection="1">
      <alignment vertical="center"/>
      <protection locked="0"/>
    </xf>
    <xf numFmtId="0" fontId="72" fillId="0" borderId="0" xfId="0" applyFont="1" applyAlignment="1" applyProtection="1">
      <alignment vertical="center" wrapText="1"/>
      <protection locked="0"/>
    </xf>
    <xf numFmtId="0" fontId="72" fillId="0" borderId="0" xfId="0" applyFont="1" applyAlignment="1" applyProtection="1">
      <alignment vertical="center"/>
      <protection locked="0"/>
    </xf>
    <xf numFmtId="0" fontId="69" fillId="0" borderId="0" xfId="0" applyFont="1" applyAlignment="1">
      <alignment vertical="top" wrapText="1"/>
    </xf>
    <xf numFmtId="0" fontId="0" fillId="0" borderId="0" xfId="0" applyAlignment="1">
      <alignment vertical="top" wrapText="1"/>
    </xf>
    <xf numFmtId="0" fontId="0" fillId="0" borderId="18" xfId="0" applyBorder="1" applyAlignment="1">
      <alignment vertical="top" wrapText="1"/>
    </xf>
    <xf numFmtId="0" fontId="0" fillId="0" borderId="19" xfId="0" applyBorder="1" applyAlignment="1">
      <alignment vertical="top" wrapText="1"/>
    </xf>
    <xf numFmtId="0" fontId="0" fillId="0" borderId="20" xfId="0" applyBorder="1" applyAlignment="1">
      <alignment vertical="top" wrapText="1"/>
    </xf>
    <xf numFmtId="0" fontId="0" fillId="0" borderId="21" xfId="0" applyBorder="1" applyAlignment="1">
      <alignment vertical="top" wrapText="1"/>
    </xf>
    <xf numFmtId="0" fontId="0" fillId="0" borderId="22" xfId="0" applyBorder="1" applyAlignment="1">
      <alignment vertical="top" wrapText="1"/>
    </xf>
    <xf numFmtId="0" fontId="0" fillId="0" borderId="23" xfId="0" applyBorder="1" applyAlignment="1">
      <alignment vertical="top" wrapText="1"/>
    </xf>
    <xf numFmtId="0" fontId="0" fillId="0" borderId="24" xfId="0" applyBorder="1" applyAlignment="1">
      <alignment vertical="top" wrapText="1"/>
    </xf>
    <xf numFmtId="0" fontId="69" fillId="0" borderId="0" xfId="0" applyFont="1" applyAlignment="1">
      <alignment horizontal="center" vertical="top" wrapText="1"/>
    </xf>
    <xf numFmtId="0" fontId="0" fillId="0" borderId="0" xfId="0" applyAlignment="1">
      <alignment horizontal="center" vertical="top" wrapText="1"/>
    </xf>
    <xf numFmtId="0" fontId="0" fillId="0" borderId="19" xfId="0" applyBorder="1" applyAlignment="1">
      <alignment horizontal="center" vertical="top" wrapText="1"/>
    </xf>
    <xf numFmtId="0" fontId="0" fillId="0" borderId="25" xfId="0" applyBorder="1" applyAlignment="1">
      <alignment horizontal="center" vertical="top" wrapText="1"/>
    </xf>
    <xf numFmtId="0" fontId="67" fillId="0" borderId="26" xfId="44" applyNumberFormat="1" applyBorder="1" applyAlignment="1">
      <alignment horizontal="center" vertical="top" wrapText="1"/>
    </xf>
    <xf numFmtId="0" fontId="0" fillId="0" borderId="22" xfId="0" applyBorder="1" applyAlignment="1">
      <alignment horizontal="center" vertical="top" wrapText="1"/>
    </xf>
    <xf numFmtId="0" fontId="67" fillId="0" borderId="27" xfId="44" applyNumberFormat="1" applyBorder="1" applyAlignment="1">
      <alignment horizontal="center" vertical="top" wrapText="1"/>
    </xf>
    <xf numFmtId="0" fontId="67" fillId="0" borderId="26" xfId="44" applyBorder="1" applyAlignment="1">
      <alignment horizontal="center" vertical="top" wrapText="1"/>
    </xf>
    <xf numFmtId="0" fontId="0" fillId="0" borderId="24" xfId="0" applyBorder="1" applyAlignment="1">
      <alignment horizontal="center" vertical="top" wrapText="1"/>
    </xf>
    <xf numFmtId="0" fontId="0" fillId="0" borderId="28" xfId="0" applyBorder="1" applyAlignment="1">
      <alignment horizontal="center" vertical="top" wrapText="1"/>
    </xf>
    <xf numFmtId="0" fontId="48" fillId="0" borderId="0" xfId="0" applyFont="1" applyAlignment="1" applyProtection="1">
      <alignment vertical="center"/>
      <protection locked="0"/>
    </xf>
    <xf numFmtId="0" fontId="49" fillId="26" borderId="10" xfId="0" applyFont="1" applyFill="1" applyBorder="1" applyAlignment="1" applyProtection="1">
      <alignment horizontal="center" vertical="center" wrapText="1"/>
      <protection locked="0"/>
    </xf>
    <xf numFmtId="0" fontId="48" fillId="0" borderId="10" xfId="0" applyFont="1" applyBorder="1" applyAlignment="1" applyProtection="1">
      <alignment horizontal="center" vertical="center" wrapText="1"/>
      <protection locked="0"/>
    </xf>
    <xf numFmtId="4" fontId="50" fillId="26" borderId="10" xfId="0" applyNumberFormat="1" applyFont="1" applyFill="1" applyBorder="1" applyAlignment="1" applyProtection="1">
      <alignment horizontal="right" vertical="center" wrapText="1"/>
      <protection locked="0"/>
    </xf>
    <xf numFmtId="0" fontId="73" fillId="0" borderId="0" xfId="0" applyFont="1" applyAlignment="1" applyProtection="1">
      <alignment vertical="center" wrapText="1"/>
      <protection locked="0"/>
    </xf>
    <xf numFmtId="0" fontId="50" fillId="0" borderId="10" xfId="0" applyFont="1" applyBorder="1" applyAlignment="1" applyProtection="1">
      <alignment horizontal="left" vertical="center" wrapText="1"/>
      <protection locked="0"/>
    </xf>
    <xf numFmtId="0" fontId="74" fillId="0" borderId="0" xfId="0" applyFont="1" applyAlignment="1" applyProtection="1">
      <alignment vertical="center" wrapText="1"/>
      <protection locked="0"/>
    </xf>
    <xf numFmtId="0" fontId="50" fillId="0" borderId="0" xfId="0" applyFont="1" applyAlignment="1" applyProtection="1">
      <alignment vertical="center" wrapText="1"/>
      <protection locked="0"/>
    </xf>
    <xf numFmtId="0" fontId="48" fillId="0" borderId="0" xfId="0" applyFont="1" applyAlignment="1" applyProtection="1">
      <alignment vertical="center" wrapText="1"/>
      <protection locked="0"/>
    </xf>
    <xf numFmtId="0" fontId="45" fillId="30" borderId="10" xfId="66" applyFont="1" applyFill="1" applyBorder="1" applyAlignment="1" applyProtection="1">
      <alignment horizontal="center" vertical="center" wrapText="1"/>
      <protection locked="0"/>
    </xf>
    <xf numFmtId="0" fontId="46" fillId="30" borderId="16" xfId="0" applyFont="1" applyFill="1" applyBorder="1" applyAlignment="1" applyProtection="1">
      <alignment vertical="center" wrapText="1"/>
      <protection locked="0"/>
    </xf>
    <xf numFmtId="4" fontId="45" fillId="30" borderId="10" xfId="0" applyNumberFormat="1" applyFont="1" applyFill="1" applyBorder="1" applyAlignment="1" applyProtection="1">
      <alignment horizontal="right" vertical="center" wrapText="1"/>
      <protection locked="0"/>
    </xf>
    <xf numFmtId="9" fontId="45" fillId="30" borderId="10" xfId="74" applyFont="1" applyFill="1" applyBorder="1" applyAlignment="1" applyProtection="1">
      <alignment horizontal="right" vertical="center" wrapText="1"/>
      <protection locked="0"/>
    </xf>
    <xf numFmtId="0" fontId="48" fillId="0" borderId="10" xfId="66" applyFont="1" applyBorder="1" applyAlignment="1" applyProtection="1">
      <alignment horizontal="center" vertical="center" wrapText="1"/>
      <protection locked="0"/>
    </xf>
    <xf numFmtId="0" fontId="52" fillId="0" borderId="16" xfId="0" applyFont="1" applyBorder="1" applyAlignment="1" applyProtection="1">
      <alignment vertical="center" wrapText="1"/>
      <protection locked="0"/>
    </xf>
    <xf numFmtId="4" fontId="50" fillId="25" borderId="30" xfId="0" applyNumberFormat="1" applyFont="1" applyFill="1" applyBorder="1" applyAlignment="1" applyProtection="1">
      <alignment horizontal="right" vertical="center" wrapText="1"/>
      <protection locked="0"/>
    </xf>
    <xf numFmtId="9" fontId="48" fillId="0" borderId="10" xfId="74" applyFont="1" applyBorder="1" applyAlignment="1" applyProtection="1">
      <alignment horizontal="right" vertical="center" wrapText="1"/>
      <protection locked="0"/>
    </xf>
    <xf numFmtId="4" fontId="50" fillId="25" borderId="10" xfId="0" applyNumberFormat="1" applyFont="1" applyFill="1" applyBorder="1" applyAlignment="1" applyProtection="1">
      <alignment horizontal="right" vertical="center" wrapText="1"/>
      <protection locked="0"/>
    </xf>
    <xf numFmtId="9" fontId="48" fillId="0" borderId="10" xfId="74" applyFont="1" applyBorder="1" applyAlignment="1" applyProtection="1">
      <alignment horizontal="right" vertical="center"/>
      <protection locked="0"/>
    </xf>
    <xf numFmtId="4" fontId="48" fillId="30" borderId="10" xfId="0" applyNumberFormat="1" applyFont="1" applyFill="1" applyBorder="1" applyAlignment="1" applyProtection="1">
      <alignment horizontal="right" vertical="center" wrapText="1"/>
      <protection locked="0"/>
    </xf>
    <xf numFmtId="0" fontId="51" fillId="30" borderId="10" xfId="66" applyFont="1" applyFill="1" applyBorder="1" applyAlignment="1" applyProtection="1">
      <alignment horizontal="center" vertical="center" wrapText="1"/>
      <protection locked="0"/>
    </xf>
    <xf numFmtId="4" fontId="51" fillId="30" borderId="10" xfId="0" applyNumberFormat="1" applyFont="1" applyFill="1" applyBorder="1" applyAlignment="1" applyProtection="1">
      <alignment horizontal="right" vertical="center" wrapText="1"/>
      <protection locked="0"/>
    </xf>
    <xf numFmtId="9" fontId="51" fillId="30" borderId="10" xfId="74" applyFont="1" applyFill="1" applyBorder="1" applyAlignment="1" applyProtection="1">
      <alignment horizontal="right" vertical="center" wrapText="1"/>
      <protection locked="0"/>
    </xf>
    <xf numFmtId="4" fontId="50" fillId="0" borderId="10" xfId="0" applyNumberFormat="1" applyFont="1" applyBorder="1" applyAlignment="1" applyProtection="1">
      <alignment horizontal="right" vertical="center" wrapText="1"/>
      <protection locked="0"/>
    </xf>
    <xf numFmtId="4" fontId="74" fillId="31" borderId="30" xfId="0" applyNumberFormat="1" applyFont="1" applyFill="1" applyBorder="1" applyAlignment="1" applyProtection="1">
      <alignment horizontal="right" vertical="center" wrapText="1"/>
      <protection locked="0"/>
    </xf>
    <xf numFmtId="0" fontId="45" fillId="0" borderId="10" xfId="0" applyFont="1" applyBorder="1" applyAlignment="1" applyProtection="1">
      <alignment horizontal="center" vertical="center" wrapText="1"/>
      <protection locked="0"/>
    </xf>
    <xf numFmtId="0" fontId="46" fillId="0" borderId="16" xfId="0" applyFont="1" applyBorder="1" applyAlignment="1" applyProtection="1">
      <alignment vertical="center" wrapText="1"/>
      <protection locked="0"/>
    </xf>
    <xf numFmtId="4" fontId="76" fillId="31" borderId="30" xfId="0" applyNumberFormat="1" applyFont="1" applyFill="1" applyBorder="1" applyAlignment="1" applyProtection="1">
      <alignment horizontal="right" vertical="center" wrapText="1"/>
      <protection locked="0"/>
    </xf>
    <xf numFmtId="0" fontId="73" fillId="0" borderId="0" xfId="0" applyFont="1" applyAlignment="1" applyProtection="1">
      <alignment vertical="center"/>
      <protection locked="0"/>
    </xf>
    <xf numFmtId="0" fontId="77" fillId="0" borderId="0" xfId="0" applyFont="1" applyAlignment="1" applyProtection="1">
      <alignment vertical="center" wrapText="1"/>
      <protection locked="0"/>
    </xf>
    <xf numFmtId="0" fontId="78" fillId="0" borderId="0" xfId="0" applyFont="1" applyAlignment="1" applyProtection="1">
      <alignment vertical="center" wrapText="1"/>
      <protection locked="0"/>
    </xf>
    <xf numFmtId="0" fontId="54" fillId="30" borderId="16" xfId="0" applyFont="1" applyFill="1" applyBorder="1" applyAlignment="1" applyProtection="1">
      <alignment vertical="center" wrapText="1"/>
      <protection locked="0"/>
    </xf>
    <xf numFmtId="0" fontId="53" fillId="0" borderId="16" xfId="0" applyFont="1" applyBorder="1" applyAlignment="1" applyProtection="1">
      <alignment vertical="center" wrapText="1"/>
      <protection locked="0"/>
    </xf>
    <xf numFmtId="0" fontId="55" fillId="30" borderId="16" xfId="0" applyFont="1" applyFill="1" applyBorder="1" applyAlignment="1" applyProtection="1">
      <alignment vertical="center" wrapText="1"/>
      <protection locked="0"/>
    </xf>
    <xf numFmtId="0" fontId="56" fillId="25" borderId="10" xfId="66" applyFont="1" applyFill="1" applyBorder="1" applyAlignment="1" applyProtection="1">
      <alignment horizontal="center" vertical="center" wrapText="1"/>
      <protection locked="0"/>
    </xf>
    <xf numFmtId="0" fontId="56" fillId="25" borderId="16" xfId="0" applyFont="1" applyFill="1" applyBorder="1" applyAlignment="1" applyProtection="1">
      <alignment vertical="center" wrapText="1"/>
      <protection locked="0"/>
    </xf>
    <xf numFmtId="4" fontId="56" fillId="25" borderId="10" xfId="0" applyNumberFormat="1" applyFont="1" applyFill="1" applyBorder="1" applyAlignment="1" applyProtection="1">
      <alignment horizontal="right" vertical="center" wrapText="1"/>
      <protection locked="0"/>
    </xf>
    <xf numFmtId="9" fontId="56" fillId="25" borderId="10" xfId="74" applyFont="1" applyFill="1" applyBorder="1" applyAlignment="1" applyProtection="1">
      <alignment horizontal="right" vertical="center" wrapText="1"/>
      <protection locked="0"/>
    </xf>
    <xf numFmtId="0" fontId="82" fillId="0" borderId="10" xfId="66" applyFont="1" applyBorder="1" applyAlignment="1" applyProtection="1">
      <alignment horizontal="center" vertical="center" wrapText="1"/>
      <protection locked="0"/>
    </xf>
    <xf numFmtId="0" fontId="82" fillId="0" borderId="16" xfId="0" applyFont="1" applyBorder="1" applyAlignment="1" applyProtection="1">
      <alignment vertical="center" wrapText="1"/>
      <protection locked="0"/>
    </xf>
    <xf numFmtId="4" fontId="82" fillId="0" borderId="10" xfId="0" applyNumberFormat="1" applyFont="1" applyBorder="1" applyAlignment="1" applyProtection="1">
      <alignment horizontal="right" vertical="center" wrapText="1"/>
      <protection locked="0"/>
    </xf>
    <xf numFmtId="9" fontId="81" fillId="25" borderId="10" xfId="74" applyFont="1" applyFill="1" applyBorder="1" applyAlignment="1" applyProtection="1">
      <alignment horizontal="right" vertical="center" wrapText="1"/>
      <protection locked="0"/>
    </xf>
    <xf numFmtId="9" fontId="82" fillId="0" borderId="10" xfId="74" applyFont="1" applyBorder="1" applyAlignment="1" applyProtection="1">
      <alignment horizontal="right" vertical="center" wrapText="1"/>
      <protection locked="0"/>
    </xf>
    <xf numFmtId="4" fontId="50" fillId="25" borderId="16" xfId="0" applyNumberFormat="1" applyFont="1" applyFill="1" applyBorder="1" applyAlignment="1" applyProtection="1">
      <alignment horizontal="right" vertical="center" wrapText="1"/>
      <protection locked="0"/>
    </xf>
    <xf numFmtId="0" fontId="48" fillId="0" borderId="34" xfId="66" applyFont="1" applyBorder="1" applyAlignment="1" applyProtection="1">
      <alignment horizontal="center" vertical="center" wrapText="1"/>
      <protection locked="0"/>
    </xf>
    <xf numFmtId="0" fontId="53" fillId="0" borderId="14" xfId="0" applyFont="1" applyBorder="1" applyAlignment="1" applyProtection="1">
      <alignment vertical="center" wrapText="1"/>
      <protection locked="0"/>
    </xf>
    <xf numFmtId="4" fontId="82" fillId="25" borderId="10" xfId="0" applyNumberFormat="1" applyFont="1" applyFill="1" applyBorder="1" applyAlignment="1" applyProtection="1">
      <alignment horizontal="right" vertical="center" wrapText="1"/>
      <protection locked="0"/>
    </xf>
    <xf numFmtId="0" fontId="83" fillId="0" borderId="10" xfId="0" applyFont="1" applyBorder="1" applyAlignment="1" applyProtection="1">
      <alignment vertical="center"/>
      <protection locked="0"/>
    </xf>
    <xf numFmtId="0" fontId="87" fillId="0" borderId="10" xfId="66" applyFont="1" applyBorder="1" applyAlignment="1" applyProtection="1">
      <alignment horizontal="center" vertical="center" wrapText="1"/>
      <protection locked="0"/>
    </xf>
    <xf numFmtId="0" fontId="87" fillId="0" borderId="16" xfId="0" applyFont="1" applyBorder="1" applyAlignment="1" applyProtection="1">
      <alignment vertical="center" wrapText="1"/>
      <protection locked="0"/>
    </xf>
    <xf numFmtId="4" fontId="87" fillId="0" borderId="10" xfId="0" applyNumberFormat="1" applyFont="1" applyBorder="1" applyAlignment="1" applyProtection="1">
      <alignment horizontal="right" vertical="center" wrapText="1"/>
      <protection locked="0"/>
    </xf>
    <xf numFmtId="0" fontId="82" fillId="25" borderId="10" xfId="66" applyFont="1" applyFill="1" applyBorder="1" applyAlignment="1" applyProtection="1">
      <alignment horizontal="center" vertical="center" wrapText="1"/>
      <protection locked="0"/>
    </xf>
    <xf numFmtId="0" fontId="82" fillId="25" borderId="16" xfId="0" applyFont="1" applyFill="1" applyBorder="1" applyAlignment="1" applyProtection="1">
      <alignment vertical="center" wrapText="1"/>
      <protection locked="0"/>
    </xf>
    <xf numFmtId="4" fontId="74" fillId="25" borderId="30" xfId="0" applyNumberFormat="1" applyFont="1" applyFill="1" applyBorder="1" applyAlignment="1" applyProtection="1">
      <alignment horizontal="right" vertical="center" wrapText="1"/>
      <protection locked="0"/>
    </xf>
    <xf numFmtId="4" fontId="74" fillId="25" borderId="29" xfId="0" applyNumberFormat="1" applyFont="1" applyFill="1" applyBorder="1" applyAlignment="1" applyProtection="1">
      <alignment horizontal="right" vertical="center" wrapText="1"/>
      <protection locked="0"/>
    </xf>
    <xf numFmtId="0" fontId="41" fillId="25" borderId="0" xfId="0" applyFont="1" applyFill="1" applyAlignment="1" applyProtection="1">
      <alignment vertical="center"/>
      <protection locked="0"/>
    </xf>
    <xf numFmtId="49" fontId="5" fillId="25" borderId="0" xfId="0" applyNumberFormat="1" applyFont="1" applyFill="1" applyAlignment="1" applyProtection="1">
      <alignment horizontal="left" vertical="center"/>
      <protection locked="0"/>
    </xf>
    <xf numFmtId="0" fontId="5" fillId="25" borderId="0" xfId="0" applyFont="1" applyFill="1" applyAlignment="1" applyProtection="1">
      <alignment horizontal="left" vertical="center"/>
      <protection locked="0"/>
    </xf>
    <xf numFmtId="4" fontId="48" fillId="25" borderId="13" xfId="0" applyNumberFormat="1" applyFont="1" applyFill="1" applyBorder="1" applyAlignment="1" applyProtection="1">
      <alignment horizontal="right" vertical="center" wrapText="1"/>
      <protection locked="0"/>
    </xf>
    <xf numFmtId="4" fontId="57" fillId="25" borderId="10" xfId="0" applyNumberFormat="1" applyFont="1" applyFill="1" applyBorder="1" applyAlignment="1" applyProtection="1">
      <alignment horizontal="right" vertical="center" wrapText="1"/>
      <protection locked="0"/>
    </xf>
    <xf numFmtId="4" fontId="87" fillId="25" borderId="10" xfId="0" applyNumberFormat="1" applyFont="1" applyFill="1" applyBorder="1" applyAlignment="1" applyProtection="1">
      <alignment horizontal="right" vertical="center" wrapText="1"/>
      <protection locked="0"/>
    </xf>
    <xf numFmtId="4" fontId="80" fillId="25" borderId="10" xfId="0" applyNumberFormat="1" applyFont="1" applyFill="1" applyBorder="1" applyAlignment="1" applyProtection="1">
      <alignment horizontal="right" vertical="center" wrapText="1"/>
      <protection locked="0"/>
    </xf>
    <xf numFmtId="0" fontId="59" fillId="30" borderId="10" xfId="66" applyFont="1" applyFill="1" applyBorder="1" applyAlignment="1" applyProtection="1">
      <alignment horizontal="center" vertical="center" wrapText="1"/>
      <protection locked="0"/>
    </xf>
    <xf numFmtId="0" fontId="59" fillId="30" borderId="16" xfId="0" applyFont="1" applyFill="1" applyBorder="1" applyAlignment="1" applyProtection="1">
      <alignment vertical="center" wrapText="1"/>
      <protection locked="0"/>
    </xf>
    <xf numFmtId="4" fontId="86" fillId="30" borderId="10" xfId="0" applyNumberFormat="1" applyFont="1" applyFill="1" applyBorder="1" applyAlignment="1" applyProtection="1">
      <alignment horizontal="right" vertical="center" wrapText="1"/>
      <protection locked="0"/>
    </xf>
    <xf numFmtId="4" fontId="60" fillId="30" borderId="10" xfId="0" applyNumberFormat="1" applyFont="1" applyFill="1" applyBorder="1" applyAlignment="1" applyProtection="1">
      <alignment horizontal="right" vertical="center" wrapText="1"/>
      <protection locked="0"/>
    </xf>
    <xf numFmtId="4" fontId="59" fillId="30" borderId="10" xfId="0" applyNumberFormat="1" applyFont="1" applyFill="1" applyBorder="1" applyAlignment="1" applyProtection="1">
      <alignment horizontal="right" vertical="center" wrapText="1"/>
      <protection locked="0"/>
    </xf>
    <xf numFmtId="9" fontId="59" fillId="30" borderId="10" xfId="74" applyFont="1" applyFill="1" applyBorder="1" applyAlignment="1" applyProtection="1">
      <alignment horizontal="right" vertical="center" wrapText="1"/>
      <protection locked="0"/>
    </xf>
    <xf numFmtId="0" fontId="57" fillId="0" borderId="10" xfId="66" applyFont="1" applyBorder="1" applyAlignment="1" applyProtection="1">
      <alignment horizontal="center" vertical="center" wrapText="1"/>
      <protection locked="0"/>
    </xf>
    <xf numFmtId="0" fontId="57" fillId="0" borderId="16" xfId="0" applyFont="1" applyBorder="1" applyAlignment="1" applyProtection="1">
      <alignment vertical="center" wrapText="1"/>
      <protection locked="0"/>
    </xf>
    <xf numFmtId="4" fontId="57" fillId="0" borderId="10" xfId="0" applyNumberFormat="1" applyFont="1" applyBorder="1" applyAlignment="1" applyProtection="1">
      <alignment horizontal="right" vertical="center" wrapText="1"/>
      <protection locked="0"/>
    </xf>
    <xf numFmtId="9" fontId="57" fillId="0" borderId="10" xfId="74" applyFont="1" applyBorder="1" applyAlignment="1" applyProtection="1">
      <alignment horizontal="right" vertical="center" wrapText="1"/>
      <protection locked="0"/>
    </xf>
    <xf numFmtId="4" fontId="76" fillId="25" borderId="29" xfId="0" applyNumberFormat="1" applyFont="1" applyFill="1" applyBorder="1" applyAlignment="1" applyProtection="1">
      <alignment horizontal="right" vertical="center" wrapText="1"/>
      <protection locked="0"/>
    </xf>
    <xf numFmtId="4" fontId="76" fillId="25" borderId="30" xfId="0" applyNumberFormat="1" applyFont="1" applyFill="1" applyBorder="1" applyAlignment="1" applyProtection="1">
      <alignment horizontal="right" vertical="center" wrapText="1"/>
      <protection locked="0"/>
    </xf>
    <xf numFmtId="4" fontId="51" fillId="25" borderId="30" xfId="0" applyNumberFormat="1" applyFont="1" applyFill="1" applyBorder="1" applyAlignment="1" applyProtection="1">
      <alignment horizontal="right" vertical="center" wrapText="1"/>
      <protection locked="0"/>
    </xf>
    <xf numFmtId="4" fontId="51" fillId="25" borderId="16" xfId="0" applyNumberFormat="1" applyFont="1" applyFill="1" applyBorder="1" applyAlignment="1" applyProtection="1">
      <alignment horizontal="right" vertical="center" wrapText="1"/>
      <protection locked="0"/>
    </xf>
    <xf numFmtId="4" fontId="45" fillId="25" borderId="13" xfId="0" applyNumberFormat="1" applyFont="1" applyFill="1" applyBorder="1" applyAlignment="1" applyProtection="1">
      <alignment horizontal="right" vertical="center" wrapText="1"/>
      <protection locked="0"/>
    </xf>
    <xf numFmtId="4" fontId="45" fillId="25" borderId="10" xfId="0" applyNumberFormat="1" applyFont="1" applyFill="1" applyBorder="1" applyAlignment="1" applyProtection="1">
      <alignment horizontal="right" vertical="center" wrapText="1"/>
      <protection locked="0"/>
    </xf>
    <xf numFmtId="0" fontId="79" fillId="33" borderId="10" xfId="0" applyFont="1" applyFill="1" applyBorder="1" applyAlignment="1" applyProtection="1">
      <alignment horizontal="center" vertical="center" wrapText="1"/>
      <protection locked="0"/>
    </xf>
    <xf numFmtId="0" fontId="91" fillId="0" borderId="0" xfId="0" applyFont="1" applyAlignment="1" applyProtection="1">
      <alignment vertical="center" wrapText="1"/>
      <protection locked="0"/>
    </xf>
    <xf numFmtId="4" fontId="50" fillId="35" borderId="10" xfId="0" applyNumberFormat="1" applyFont="1" applyFill="1" applyBorder="1" applyAlignment="1" applyProtection="1">
      <alignment horizontal="right" vertical="center" wrapText="1"/>
      <protection locked="0"/>
    </xf>
    <xf numFmtId="4" fontId="82" fillId="35" borderId="10" xfId="0" applyNumberFormat="1" applyFont="1" applyFill="1" applyBorder="1" applyAlignment="1" applyProtection="1">
      <alignment horizontal="right" vertical="center" wrapText="1"/>
      <protection locked="0"/>
    </xf>
    <xf numFmtId="4" fontId="57" fillId="35" borderId="10" xfId="0" applyNumberFormat="1" applyFont="1" applyFill="1" applyBorder="1" applyAlignment="1" applyProtection="1">
      <alignment horizontal="right" vertical="center" wrapText="1"/>
      <protection locked="0"/>
    </xf>
    <xf numFmtId="4" fontId="80" fillId="35" borderId="10" xfId="0" applyNumberFormat="1" applyFont="1" applyFill="1" applyBorder="1" applyAlignment="1" applyProtection="1">
      <alignment horizontal="right" vertical="center" wrapText="1"/>
      <protection locked="0"/>
    </xf>
    <xf numFmtId="4" fontId="90" fillId="30" borderId="10" xfId="0" applyNumberFormat="1" applyFont="1" applyFill="1" applyBorder="1" applyAlignment="1" applyProtection="1">
      <alignment horizontal="right" vertical="center" wrapText="1"/>
      <protection locked="0"/>
    </xf>
    <xf numFmtId="0" fontId="91" fillId="0" borderId="35" xfId="0" applyFont="1" applyBorder="1" applyAlignment="1">
      <alignment vertical="center" wrapText="1"/>
    </xf>
    <xf numFmtId="4" fontId="48" fillId="0" borderId="0" xfId="0" applyNumberFormat="1" applyFont="1" applyAlignment="1" applyProtection="1">
      <alignment vertical="center"/>
      <protection locked="0"/>
    </xf>
    <xf numFmtId="0" fontId="95" fillId="0" borderId="0" xfId="0" applyFont="1" applyAlignment="1" applyProtection="1">
      <alignment vertical="center" wrapText="1"/>
      <protection locked="0"/>
    </xf>
    <xf numFmtId="0" fontId="95" fillId="0" borderId="0" xfId="0" applyFont="1" applyAlignment="1" applyProtection="1">
      <alignment vertical="center"/>
      <protection locked="0"/>
    </xf>
    <xf numFmtId="0" fontId="96" fillId="0" borderId="0" xfId="0" applyFont="1" applyAlignment="1" applyProtection="1">
      <alignment vertical="center"/>
      <protection locked="0"/>
    </xf>
    <xf numFmtId="49" fontId="96" fillId="0" borderId="0" xfId="0" applyNumberFormat="1" applyFont="1" applyAlignment="1" applyProtection="1">
      <alignment vertical="center"/>
      <protection locked="0"/>
    </xf>
    <xf numFmtId="49" fontId="97" fillId="0" borderId="0" xfId="0" applyNumberFormat="1" applyFont="1" applyAlignment="1" applyProtection="1">
      <alignment horizontal="left" vertical="center"/>
      <protection locked="0"/>
    </xf>
    <xf numFmtId="0" fontId="97" fillId="0" borderId="0" xfId="0" applyFont="1" applyAlignment="1" applyProtection="1">
      <alignment horizontal="left" vertical="center"/>
      <protection locked="0"/>
    </xf>
    <xf numFmtId="0" fontId="96" fillId="0" borderId="0" xfId="0" applyFont="1" applyAlignment="1" applyProtection="1">
      <alignment vertical="center"/>
      <protection hidden="1"/>
    </xf>
    <xf numFmtId="9" fontId="47" fillId="0" borderId="10" xfId="74" applyFont="1" applyBorder="1" applyAlignment="1" applyProtection="1">
      <alignment horizontal="right" vertical="center" wrapText="1"/>
      <protection locked="0"/>
    </xf>
    <xf numFmtId="4" fontId="46" fillId="26" borderId="12" xfId="0" applyNumberFormat="1" applyFont="1" applyFill="1" applyBorder="1" applyAlignment="1" applyProtection="1">
      <alignment horizontal="center" vertical="center" wrapText="1"/>
      <protection locked="0"/>
    </xf>
    <xf numFmtId="4" fontId="46" fillId="26" borderId="15" xfId="0" applyNumberFormat="1" applyFont="1" applyFill="1" applyBorder="1" applyAlignment="1" applyProtection="1">
      <alignment horizontal="center" vertical="center" wrapText="1"/>
      <protection locked="0"/>
    </xf>
    <xf numFmtId="4" fontId="48" fillId="0" borderId="12" xfId="0" applyNumberFormat="1" applyFont="1" applyBorder="1" applyAlignment="1" applyProtection="1">
      <alignment horizontal="center" vertical="center" wrapText="1"/>
      <protection locked="0"/>
    </xf>
    <xf numFmtId="4" fontId="48" fillId="0" borderId="15" xfId="0" applyNumberFormat="1" applyFont="1" applyBorder="1" applyAlignment="1" applyProtection="1">
      <alignment horizontal="center" vertical="center" wrapText="1"/>
      <protection locked="0"/>
    </xf>
    <xf numFmtId="4" fontId="74" fillId="0" borderId="0" xfId="0" applyNumberFormat="1" applyFont="1" applyAlignment="1" applyProtection="1">
      <alignment vertical="center" wrapText="1"/>
      <protection locked="0"/>
    </xf>
    <xf numFmtId="4" fontId="46" fillId="26" borderId="32" xfId="0" applyNumberFormat="1" applyFont="1" applyFill="1" applyBorder="1" applyAlignment="1" applyProtection="1">
      <alignment horizontal="center" vertical="center" wrapText="1"/>
      <protection locked="0"/>
    </xf>
    <xf numFmtId="4" fontId="46" fillId="26" borderId="33" xfId="0" applyNumberFormat="1" applyFont="1" applyFill="1" applyBorder="1" applyAlignment="1" applyProtection="1">
      <alignment horizontal="center" vertical="center" wrapText="1"/>
      <protection locked="0"/>
    </xf>
    <xf numFmtId="4" fontId="79" fillId="34" borderId="10" xfId="0" applyNumberFormat="1" applyFont="1" applyFill="1" applyBorder="1" applyAlignment="1" applyProtection="1">
      <alignment horizontal="center" vertical="center" wrapText="1"/>
      <protection locked="0"/>
    </xf>
    <xf numFmtId="4" fontId="77" fillId="0" borderId="0" xfId="0" applyNumberFormat="1" applyFont="1" applyAlignment="1" applyProtection="1">
      <alignment vertical="center" wrapText="1"/>
      <protection locked="0"/>
    </xf>
    <xf numFmtId="4" fontId="71" fillId="0" borderId="0" xfId="0" applyNumberFormat="1" applyFont="1" applyAlignment="1" applyProtection="1">
      <alignment vertical="center" wrapText="1"/>
      <protection locked="0"/>
    </xf>
    <xf numFmtId="4" fontId="71" fillId="0" borderId="0" xfId="0" applyNumberFormat="1" applyFont="1" applyAlignment="1" applyProtection="1">
      <alignment vertical="center"/>
      <protection locked="0"/>
    </xf>
    <xf numFmtId="0" fontId="0" fillId="25" borderId="0" xfId="0" applyFill="1" applyAlignment="1" applyProtection="1">
      <alignment vertical="center" wrapText="1"/>
      <protection locked="0"/>
    </xf>
    <xf numFmtId="49" fontId="41" fillId="25" borderId="0" xfId="0" applyNumberFormat="1" applyFont="1" applyFill="1" applyAlignment="1" applyProtection="1">
      <alignment vertical="center"/>
      <protection locked="0"/>
    </xf>
    <xf numFmtId="0" fontId="41" fillId="25" borderId="0" xfId="0" applyFont="1" applyFill="1" applyAlignment="1" applyProtection="1">
      <alignment vertical="center"/>
      <protection hidden="1"/>
    </xf>
    <xf numFmtId="0" fontId="80" fillId="0" borderId="35" xfId="66" applyFont="1" applyBorder="1" applyAlignment="1" applyProtection="1">
      <alignment horizontal="center" vertical="center" wrapText="1"/>
      <protection locked="0"/>
    </xf>
    <xf numFmtId="0" fontId="80" fillId="0" borderId="36" xfId="0" applyFont="1" applyBorder="1" applyAlignment="1" applyProtection="1">
      <alignment vertical="center" wrapText="1"/>
      <protection locked="0"/>
    </xf>
    <xf numFmtId="4" fontId="80" fillId="0" borderId="10" xfId="0" applyNumberFormat="1" applyFont="1" applyBorder="1" applyAlignment="1" applyProtection="1">
      <alignment horizontal="right" vertical="center" wrapText="1"/>
      <protection locked="0"/>
    </xf>
    <xf numFmtId="9" fontId="80" fillId="0" borderId="10" xfId="74" applyFont="1" applyBorder="1" applyAlignment="1" applyProtection="1">
      <alignment horizontal="right" vertical="center" wrapText="1"/>
      <protection locked="0"/>
    </xf>
    <xf numFmtId="0" fontId="80" fillId="0" borderId="10" xfId="66" applyFont="1" applyBorder="1" applyAlignment="1" applyProtection="1">
      <alignment horizontal="center" vertical="center" wrapText="1"/>
      <protection locked="0"/>
    </xf>
    <xf numFmtId="0" fontId="80" fillId="0" borderId="16" xfId="0" applyFont="1" applyBorder="1" applyAlignment="1" applyProtection="1">
      <alignment vertical="center" wrapText="1"/>
      <protection locked="0"/>
    </xf>
    <xf numFmtId="9" fontId="87" fillId="0" borderId="10" xfId="74" applyFont="1" applyBorder="1" applyAlignment="1" applyProtection="1">
      <alignment horizontal="right" vertical="center" wrapText="1"/>
      <protection locked="0"/>
    </xf>
    <xf numFmtId="0" fontId="101" fillId="0" borderId="0" xfId="0" applyFont="1" applyAlignment="1" applyProtection="1">
      <alignment vertical="center"/>
      <protection locked="0"/>
    </xf>
    <xf numFmtId="0" fontId="101" fillId="0" borderId="0" xfId="0" applyFont="1" applyAlignment="1" applyProtection="1">
      <alignment vertical="center" wrapText="1"/>
      <protection locked="0"/>
    </xf>
    <xf numFmtId="0" fontId="103" fillId="0" borderId="0" xfId="0" applyFont="1" applyAlignment="1" applyProtection="1">
      <alignment horizontal="left" vertical="center" wrapText="1"/>
      <protection locked="0"/>
    </xf>
    <xf numFmtId="49" fontId="101" fillId="0" borderId="0" xfId="0" applyNumberFormat="1" applyFont="1" applyAlignment="1" applyProtection="1">
      <alignment vertical="center"/>
      <protection locked="0"/>
    </xf>
    <xf numFmtId="49" fontId="104" fillId="0" borderId="0" xfId="0" applyNumberFormat="1" applyFont="1" applyAlignment="1" applyProtection="1">
      <alignment horizontal="left" vertical="center"/>
      <protection locked="0"/>
    </xf>
    <xf numFmtId="0" fontId="104" fillId="0" borderId="0" xfId="0" applyFont="1" applyAlignment="1" applyProtection="1">
      <alignment horizontal="left" vertical="center"/>
      <protection locked="0"/>
    </xf>
    <xf numFmtId="0" fontId="101" fillId="0" borderId="0" xfId="0" applyFont="1" applyAlignment="1" applyProtection="1">
      <alignment vertical="center"/>
      <protection hidden="1"/>
    </xf>
    <xf numFmtId="0" fontId="73" fillId="0" borderId="0" xfId="0" applyFont="1" applyAlignment="1">
      <alignment vertical="center"/>
    </xf>
    <xf numFmtId="4" fontId="87" fillId="35" borderId="10" xfId="0" applyNumberFormat="1" applyFont="1" applyFill="1" applyBorder="1" applyAlignment="1" applyProtection="1">
      <alignment horizontal="right" vertical="center" wrapText="1"/>
      <protection locked="0"/>
    </xf>
    <xf numFmtId="0" fontId="47" fillId="0" borderId="16" xfId="0" applyFont="1" applyBorder="1" applyAlignment="1" applyProtection="1">
      <alignment vertical="center" wrapText="1"/>
      <protection locked="0"/>
    </xf>
    <xf numFmtId="4" fontId="48" fillId="0" borderId="0" xfId="0" applyNumberFormat="1" applyFont="1" applyAlignment="1" applyProtection="1">
      <alignment vertical="center" wrapText="1"/>
      <protection locked="0"/>
    </xf>
    <xf numFmtId="9" fontId="48" fillId="30" borderId="10" xfId="74" applyFont="1" applyFill="1" applyBorder="1" applyAlignment="1" applyProtection="1">
      <alignment horizontal="right" vertical="center" wrapText="1"/>
      <protection locked="0"/>
    </xf>
    <xf numFmtId="0" fontId="45" fillId="25" borderId="0" xfId="0" applyFont="1" applyFill="1" applyAlignment="1" applyProtection="1">
      <alignment vertical="center" wrapText="1"/>
      <protection locked="0"/>
    </xf>
    <xf numFmtId="49" fontId="45" fillId="25" borderId="10" xfId="0" applyNumberFormat="1" applyFont="1" applyFill="1" applyBorder="1" applyAlignment="1" applyProtection="1">
      <alignment horizontal="center" vertical="center" wrapText="1"/>
      <protection locked="0"/>
    </xf>
    <xf numFmtId="49" fontId="99" fillId="25" borderId="10" xfId="0" applyNumberFormat="1" applyFont="1" applyFill="1" applyBorder="1" applyAlignment="1" applyProtection="1">
      <alignment horizontal="center" vertical="center" wrapText="1"/>
      <protection locked="0"/>
    </xf>
    <xf numFmtId="49" fontId="51" fillId="25" borderId="10" xfId="0" applyNumberFormat="1" applyFont="1" applyFill="1" applyBorder="1" applyAlignment="1" applyProtection="1">
      <alignment horizontal="center" vertical="center" wrapText="1"/>
      <protection locked="0"/>
    </xf>
    <xf numFmtId="49" fontId="90" fillId="25" borderId="10" xfId="0" applyNumberFormat="1" applyFont="1" applyFill="1" applyBorder="1" applyAlignment="1" applyProtection="1">
      <alignment horizontal="center" vertical="center" wrapText="1"/>
      <protection locked="0"/>
    </xf>
    <xf numFmtId="49" fontId="86" fillId="25" borderId="10" xfId="0" applyNumberFormat="1" applyFont="1" applyFill="1" applyBorder="1" applyAlignment="1" applyProtection="1">
      <alignment horizontal="center" vertical="center" wrapText="1"/>
      <protection locked="0"/>
    </xf>
    <xf numFmtId="0" fontId="69" fillId="25" borderId="0" xfId="0" applyFont="1" applyFill="1" applyAlignment="1" applyProtection="1">
      <alignment vertical="center" wrapText="1"/>
      <protection locked="0"/>
    </xf>
    <xf numFmtId="0" fontId="69" fillId="25" borderId="0" xfId="0" applyFont="1" applyFill="1" applyAlignment="1" applyProtection="1">
      <alignment vertical="center"/>
      <protection locked="0"/>
    </xf>
    <xf numFmtId="9" fontId="82" fillId="0" borderId="16" xfId="74" applyFont="1" applyBorder="1" applyAlignment="1" applyProtection="1">
      <alignment horizontal="right" vertical="center" wrapText="1"/>
      <protection locked="0"/>
    </xf>
    <xf numFmtId="9" fontId="80" fillId="0" borderId="16" xfId="74" applyFont="1" applyBorder="1" applyAlignment="1" applyProtection="1">
      <alignment horizontal="right" vertical="center" wrapText="1"/>
      <protection locked="0"/>
    </xf>
    <xf numFmtId="9" fontId="48" fillId="0" borderId="0" xfId="74" applyFont="1" applyAlignment="1" applyProtection="1">
      <alignment vertical="center" wrapText="1"/>
      <protection locked="0"/>
    </xf>
    <xf numFmtId="9" fontId="48" fillId="0" borderId="0" xfId="74" applyFont="1" applyAlignment="1" applyProtection="1">
      <alignment vertical="center"/>
      <protection locked="0"/>
    </xf>
    <xf numFmtId="49" fontId="45" fillId="30" borderId="10" xfId="0" applyNumberFormat="1" applyFont="1" applyFill="1" applyBorder="1" applyAlignment="1" applyProtection="1">
      <alignment horizontal="center" vertical="center" wrapText="1"/>
      <protection locked="0"/>
    </xf>
    <xf numFmtId="49" fontId="99" fillId="30" borderId="10" xfId="0" applyNumberFormat="1" applyFont="1" applyFill="1" applyBorder="1" applyAlignment="1" applyProtection="1">
      <alignment horizontal="center" vertical="center" wrapText="1"/>
      <protection locked="0"/>
    </xf>
    <xf numFmtId="0" fontId="13" fillId="30" borderId="10" xfId="0" applyFont="1" applyFill="1" applyBorder="1" applyAlignment="1" applyProtection="1">
      <alignment horizontal="center" vertical="center" wrapText="1"/>
      <protection locked="0"/>
    </xf>
    <xf numFmtId="0" fontId="110" fillId="0" borderId="17" xfId="0" applyFont="1" applyBorder="1" applyAlignment="1">
      <alignment horizontal="left" vertical="center"/>
    </xf>
    <xf numFmtId="0" fontId="110" fillId="0" borderId="13" xfId="0" applyFont="1" applyBorder="1" applyAlignment="1">
      <alignment horizontal="left" vertical="center"/>
    </xf>
    <xf numFmtId="0" fontId="110" fillId="0" borderId="17" xfId="0" applyFont="1" applyBorder="1" applyAlignment="1" applyProtection="1">
      <alignment horizontal="left" vertical="center"/>
      <protection locked="0"/>
    </xf>
    <xf numFmtId="4" fontId="121" fillId="24" borderId="10" xfId="0" applyNumberFormat="1" applyFont="1" applyFill="1" applyBorder="1" applyAlignment="1" applyProtection="1">
      <alignment horizontal="center" vertical="center" wrapText="1"/>
      <protection locked="0"/>
    </xf>
    <xf numFmtId="0" fontId="121" fillId="24" borderId="10" xfId="0" applyFont="1" applyFill="1" applyBorder="1" applyAlignment="1" applyProtection="1">
      <alignment horizontal="center" vertical="center" wrapText="1"/>
      <protection locked="0"/>
    </xf>
    <xf numFmtId="0" fontId="122" fillId="24" borderId="10" xfId="0" applyFont="1" applyFill="1" applyBorder="1" applyAlignment="1" applyProtection="1">
      <alignment horizontal="center" vertical="center" wrapText="1"/>
      <protection locked="0"/>
    </xf>
    <xf numFmtId="0" fontId="120" fillId="24" borderId="10" xfId="0" applyFont="1" applyFill="1" applyBorder="1" applyAlignment="1" applyProtection="1">
      <alignment horizontal="center" vertical="center" wrapText="1"/>
      <protection locked="0"/>
    </xf>
    <xf numFmtId="0" fontId="12" fillId="25" borderId="10" xfId="0" applyFont="1" applyFill="1" applyBorder="1" applyAlignment="1" applyProtection="1">
      <alignment horizontal="center" vertical="center" wrapText="1"/>
      <protection locked="0"/>
    </xf>
    <xf numFmtId="0" fontId="113" fillId="0" borderId="10" xfId="0" applyFont="1" applyBorder="1" applyAlignment="1" applyProtection="1">
      <alignment horizontal="center" vertical="center" wrapText="1"/>
      <protection locked="0"/>
    </xf>
    <xf numFmtId="0" fontId="113" fillId="0" borderId="10" xfId="0" applyFont="1" applyBorder="1" applyAlignment="1" applyProtection="1">
      <alignment horizontal="left" vertical="top" wrapText="1"/>
      <protection locked="0" hidden="1"/>
    </xf>
    <xf numFmtId="4" fontId="124" fillId="0" borderId="10" xfId="0" applyNumberFormat="1" applyFont="1" applyBorder="1" applyAlignment="1" applyProtection="1">
      <alignment vertical="center" wrapText="1"/>
      <protection locked="0"/>
    </xf>
    <xf numFmtId="4" fontId="117" fillId="0" borderId="10" xfId="0" applyNumberFormat="1" applyFont="1" applyBorder="1" applyAlignment="1" applyProtection="1">
      <alignment vertical="center" wrapText="1"/>
      <protection locked="0"/>
    </xf>
    <xf numFmtId="3" fontId="124" fillId="0" borderId="10" xfId="0" applyNumberFormat="1" applyFont="1" applyBorder="1" applyAlignment="1" applyProtection="1">
      <alignment vertical="center" wrapText="1"/>
      <protection locked="0"/>
    </xf>
    <xf numFmtId="3" fontId="117" fillId="0" borderId="10" xfId="0" applyNumberFormat="1" applyFont="1" applyBorder="1" applyAlignment="1" applyProtection="1">
      <alignment vertical="center" wrapText="1"/>
      <protection locked="0"/>
    </xf>
    <xf numFmtId="3" fontId="118" fillId="27" borderId="10" xfId="0" applyNumberFormat="1" applyFont="1" applyFill="1" applyBorder="1" applyAlignment="1" applyProtection="1">
      <alignment vertical="center" wrapText="1"/>
      <protection locked="0"/>
    </xf>
    <xf numFmtId="3" fontId="113" fillId="0" borderId="10" xfId="0" applyNumberFormat="1" applyFont="1" applyBorder="1" applyAlignment="1" applyProtection="1">
      <alignment vertical="center" wrapText="1"/>
      <protection locked="0"/>
    </xf>
    <xf numFmtId="3" fontId="113" fillId="0" borderId="16" xfId="0" applyNumberFormat="1" applyFont="1" applyBorder="1" applyAlignment="1" applyProtection="1">
      <alignment vertical="center" wrapText="1"/>
      <protection locked="0"/>
    </xf>
    <xf numFmtId="3" fontId="91" fillId="0" borderId="10" xfId="0" applyNumberFormat="1" applyFont="1" applyBorder="1" applyAlignment="1">
      <alignment vertical="center"/>
    </xf>
    <xf numFmtId="0" fontId="12" fillId="0" borderId="10" xfId="0" applyFont="1" applyBorder="1" applyAlignment="1" applyProtection="1">
      <alignment vertical="center" wrapText="1"/>
      <protection locked="0" hidden="1"/>
    </xf>
    <xf numFmtId="3" fontId="106" fillId="0" borderId="10" xfId="0" applyNumberFormat="1" applyFont="1" applyBorder="1" applyAlignment="1">
      <alignment vertical="center"/>
    </xf>
    <xf numFmtId="0" fontId="12" fillId="24" borderId="16" xfId="0" applyFont="1" applyFill="1" applyBorder="1" applyAlignment="1" applyProtection="1">
      <alignment horizontal="left" vertical="center" wrapText="1"/>
      <protection hidden="1"/>
    </xf>
    <xf numFmtId="4" fontId="124" fillId="24" borderId="10" xfId="0" applyNumberFormat="1" applyFont="1" applyFill="1" applyBorder="1" applyAlignment="1">
      <alignment horizontal="right" vertical="center" wrapText="1"/>
    </xf>
    <xf numFmtId="3" fontId="124" fillId="24" borderId="10" xfId="0" applyNumberFormat="1" applyFont="1" applyFill="1" applyBorder="1" applyAlignment="1">
      <alignment horizontal="right" vertical="center" wrapText="1"/>
    </xf>
    <xf numFmtId="3" fontId="125" fillId="24" borderId="10" xfId="0" applyNumberFormat="1" applyFont="1" applyFill="1" applyBorder="1" applyAlignment="1">
      <alignment horizontal="right" vertical="center" wrapText="1"/>
    </xf>
    <xf numFmtId="3" fontId="12" fillId="24" borderId="10" xfId="0" applyNumberFormat="1" applyFont="1" applyFill="1" applyBorder="1" applyAlignment="1">
      <alignment horizontal="right" vertical="center" wrapText="1"/>
    </xf>
    <xf numFmtId="3" fontId="12" fillId="24" borderId="16" xfId="0" applyNumberFormat="1" applyFont="1" applyFill="1" applyBorder="1" applyAlignment="1">
      <alignment horizontal="right" vertical="center" wrapText="1"/>
    </xf>
    <xf numFmtId="0" fontId="120" fillId="34" borderId="34" xfId="0" applyFont="1" applyFill="1" applyBorder="1" applyAlignment="1" applyProtection="1">
      <alignment horizontal="center" vertical="center" wrapText="1"/>
      <protection locked="0"/>
    </xf>
    <xf numFmtId="0" fontId="123" fillId="33" borderId="34" xfId="0" applyFont="1" applyFill="1" applyBorder="1" applyAlignment="1" applyProtection="1">
      <alignment horizontal="center" vertical="center" wrapText="1"/>
      <protection locked="0"/>
    </xf>
    <xf numFmtId="0" fontId="123" fillId="31" borderId="34" xfId="0" applyFont="1" applyFill="1" applyBorder="1" applyAlignment="1" applyProtection="1">
      <alignment horizontal="center" vertical="center" wrapText="1"/>
      <protection locked="0"/>
    </xf>
    <xf numFmtId="0" fontId="120" fillId="35" borderId="34" xfId="0" applyFont="1" applyFill="1" applyBorder="1" applyAlignment="1" applyProtection="1">
      <alignment horizontal="center" vertical="center" wrapText="1"/>
      <protection locked="0"/>
    </xf>
    <xf numFmtId="0" fontId="120" fillId="32" borderId="34" xfId="0" applyFont="1" applyFill="1" applyBorder="1" applyAlignment="1" applyProtection="1">
      <alignment horizontal="center" vertical="center" wrapText="1"/>
      <protection locked="0"/>
    </xf>
    <xf numFmtId="0" fontId="118" fillId="0" borderId="10" xfId="0" applyFont="1" applyBorder="1" applyAlignment="1" applyProtection="1">
      <alignment horizontal="center" vertical="center" wrapText="1"/>
      <protection locked="0"/>
    </xf>
    <xf numFmtId="0" fontId="119" fillId="0" borderId="10" xfId="0" applyFont="1" applyBorder="1" applyAlignment="1" applyProtection="1">
      <alignment horizontal="center" vertical="center" wrapText="1"/>
      <protection locked="0"/>
    </xf>
    <xf numFmtId="0" fontId="113" fillId="0" borderId="13" xfId="0" applyFont="1" applyBorder="1" applyAlignment="1" applyProtection="1">
      <alignment horizontal="center" vertical="center" wrapText="1"/>
      <protection locked="0"/>
    </xf>
    <xf numFmtId="4" fontId="122" fillId="34" borderId="10" xfId="0" applyNumberFormat="1" applyFont="1" applyFill="1" applyBorder="1" applyAlignment="1" applyProtection="1">
      <alignment horizontal="center" vertical="center" wrapText="1"/>
      <protection locked="0"/>
    </xf>
    <xf numFmtId="0" fontId="122" fillId="33" borderId="10" xfId="0" applyFont="1" applyFill="1" applyBorder="1" applyAlignment="1" applyProtection="1">
      <alignment horizontal="center" vertical="center" wrapText="1"/>
      <protection locked="0"/>
    </xf>
    <xf numFmtId="0" fontId="122" fillId="31" borderId="10" xfId="0" applyFont="1" applyFill="1" applyBorder="1" applyAlignment="1" applyProtection="1">
      <alignment horizontal="center" vertical="center" wrapText="1"/>
      <protection locked="0"/>
    </xf>
    <xf numFmtId="0" fontId="122" fillId="35" borderId="10" xfId="0" applyFont="1" applyFill="1" applyBorder="1" applyAlignment="1" applyProtection="1">
      <alignment horizontal="center" vertical="center" wrapText="1"/>
      <protection locked="0"/>
    </xf>
    <xf numFmtId="0" fontId="126" fillId="25" borderId="10" xfId="0" applyFont="1" applyFill="1" applyBorder="1" applyAlignment="1" applyProtection="1">
      <alignment horizontal="center" vertical="center" wrapText="1"/>
      <protection locked="0"/>
    </xf>
    <xf numFmtId="0" fontId="126" fillId="0" borderId="10" xfId="0" applyFont="1" applyBorder="1" applyAlignment="1" applyProtection="1">
      <alignment vertical="center" wrapText="1"/>
      <protection locked="0" hidden="1"/>
    </xf>
    <xf numFmtId="4" fontId="119" fillId="25" borderId="10" xfId="0" applyNumberFormat="1" applyFont="1" applyFill="1" applyBorder="1" applyAlignment="1" applyProtection="1">
      <alignment vertical="center" wrapText="1"/>
      <protection locked="0"/>
    </xf>
    <xf numFmtId="4" fontId="129" fillId="35" borderId="10" xfId="0" applyNumberFormat="1" applyFont="1" applyFill="1" applyBorder="1" applyAlignment="1" applyProtection="1">
      <alignment vertical="center" wrapText="1"/>
      <protection locked="0"/>
    </xf>
    <xf numFmtId="4" fontId="119" fillId="35" borderId="10" xfId="0" applyNumberFormat="1" applyFont="1" applyFill="1" applyBorder="1" applyAlignment="1" applyProtection="1">
      <alignment vertical="center" wrapText="1"/>
      <protection locked="0"/>
    </xf>
    <xf numFmtId="4" fontId="118" fillId="25" borderId="10" xfId="0" applyNumberFormat="1" applyFont="1" applyFill="1" applyBorder="1" applyAlignment="1" applyProtection="1">
      <alignment vertical="center" wrapText="1"/>
      <protection locked="0"/>
    </xf>
    <xf numFmtId="4" fontId="125" fillId="24" borderId="10" xfId="0" applyNumberFormat="1" applyFont="1" applyFill="1" applyBorder="1" applyAlignment="1">
      <alignment horizontal="right" vertical="center" wrapText="1"/>
    </xf>
    <xf numFmtId="0" fontId="79" fillId="31" borderId="10" xfId="0" applyFont="1" applyFill="1" applyBorder="1" applyAlignment="1" applyProtection="1">
      <alignment horizontal="center" vertical="center" wrapText="1"/>
      <protection locked="0"/>
    </xf>
    <xf numFmtId="0" fontId="49" fillId="31" borderId="10" xfId="0" applyFont="1" applyFill="1" applyBorder="1" applyAlignment="1" applyProtection="1">
      <alignment horizontal="center" vertical="center" wrapText="1"/>
      <protection locked="0"/>
    </xf>
    <xf numFmtId="0" fontId="79" fillId="35" borderId="10" xfId="0" applyFont="1" applyFill="1" applyBorder="1" applyAlignment="1" applyProtection="1">
      <alignment horizontal="center" vertical="center" wrapText="1"/>
      <protection locked="0"/>
    </xf>
    <xf numFmtId="0" fontId="49" fillId="35" borderId="10" xfId="0" applyFont="1" applyFill="1" applyBorder="1" applyAlignment="1" applyProtection="1">
      <alignment horizontal="center" vertical="center" wrapText="1"/>
      <protection locked="0"/>
    </xf>
    <xf numFmtId="0" fontId="93" fillId="34" borderId="10" xfId="0" applyFont="1" applyFill="1" applyBorder="1" applyAlignment="1">
      <alignment horizontal="center" vertical="center"/>
    </xf>
    <xf numFmtId="49" fontId="45" fillId="25" borderId="35" xfId="0" applyNumberFormat="1" applyFont="1" applyFill="1" applyBorder="1" applyAlignment="1" applyProtection="1">
      <alignment horizontal="center" vertical="center" wrapText="1"/>
      <protection locked="0"/>
    </xf>
    <xf numFmtId="0" fontId="48" fillId="25" borderId="35" xfId="0" applyFont="1" applyFill="1" applyBorder="1" applyAlignment="1" applyProtection="1">
      <alignment horizontal="center" vertical="center" wrapText="1"/>
      <protection locked="0"/>
    </xf>
    <xf numFmtId="0" fontId="52" fillId="25" borderId="36" xfId="0" applyFont="1" applyFill="1" applyBorder="1" applyAlignment="1" applyProtection="1">
      <alignment vertical="center" wrapText="1"/>
      <protection locked="0"/>
    </xf>
    <xf numFmtId="4" fontId="74" fillId="25" borderId="43" xfId="0" applyNumberFormat="1" applyFont="1" applyFill="1" applyBorder="1" applyAlignment="1" applyProtection="1">
      <alignment horizontal="right" vertical="center" wrapText="1"/>
      <protection locked="0"/>
    </xf>
    <xf numFmtId="4" fontId="74" fillId="25" borderId="44" xfId="0" applyNumberFormat="1" applyFont="1" applyFill="1" applyBorder="1" applyAlignment="1" applyProtection="1">
      <alignment horizontal="right" vertical="center" wrapText="1"/>
      <protection locked="0"/>
    </xf>
    <xf numFmtId="4" fontId="50" fillId="25" borderId="43" xfId="0" applyNumberFormat="1" applyFont="1" applyFill="1" applyBorder="1" applyAlignment="1" applyProtection="1">
      <alignment horizontal="right" vertical="center" wrapText="1"/>
      <protection locked="0"/>
    </xf>
    <xf numFmtId="4" fontId="50" fillId="25" borderId="36" xfId="0" applyNumberFormat="1" applyFont="1" applyFill="1" applyBorder="1" applyAlignment="1" applyProtection="1">
      <alignment horizontal="right" vertical="center" wrapText="1"/>
      <protection locked="0"/>
    </xf>
    <xf numFmtId="4" fontId="48" fillId="25" borderId="32" xfId="0" applyNumberFormat="1" applyFont="1" applyFill="1" applyBorder="1" applyAlignment="1" applyProtection="1">
      <alignment horizontal="right" vertical="center" wrapText="1"/>
      <protection locked="0"/>
    </xf>
    <xf numFmtId="9" fontId="48" fillId="25" borderId="35" xfId="74" applyFont="1" applyFill="1" applyBorder="1" applyAlignment="1" applyProtection="1">
      <alignment horizontal="right" vertical="center" wrapText="1"/>
      <protection locked="0"/>
    </xf>
    <xf numFmtId="0" fontId="45" fillId="26" borderId="46" xfId="0" applyFont="1" applyFill="1" applyBorder="1" applyAlignment="1" applyProtection="1">
      <alignment horizontal="left" vertical="center" wrapText="1"/>
      <protection locked="0" hidden="1"/>
    </xf>
    <xf numFmtId="4" fontId="76" fillId="26" borderId="46" xfId="0" applyNumberFormat="1" applyFont="1" applyFill="1" applyBorder="1" applyAlignment="1" applyProtection="1">
      <alignment horizontal="right" vertical="center" wrapText="1"/>
      <protection locked="0"/>
    </xf>
    <xf numFmtId="4" fontId="76" fillId="25" borderId="46" xfId="0" applyNumberFormat="1" applyFont="1" applyFill="1" applyBorder="1" applyAlignment="1" applyProtection="1">
      <alignment horizontal="right" vertical="center" wrapText="1"/>
      <protection locked="0"/>
    </xf>
    <xf numFmtId="4" fontId="90" fillId="25" borderId="46" xfId="0" applyNumberFormat="1" applyFont="1" applyFill="1" applyBorder="1" applyAlignment="1" applyProtection="1">
      <alignment horizontal="right" vertical="center" wrapText="1"/>
      <protection locked="0"/>
    </xf>
    <xf numFmtId="4" fontId="51" fillId="25" borderId="46" xfId="0" applyNumberFormat="1" applyFont="1" applyFill="1" applyBorder="1" applyAlignment="1" applyProtection="1">
      <alignment horizontal="right" vertical="center" wrapText="1"/>
      <protection locked="0"/>
    </xf>
    <xf numFmtId="4" fontId="45" fillId="25" borderId="46" xfId="0" applyNumberFormat="1" applyFont="1" applyFill="1" applyBorder="1" applyAlignment="1" applyProtection="1">
      <alignment horizontal="right" vertical="center" wrapText="1"/>
      <protection locked="0"/>
    </xf>
    <xf numFmtId="9" fontId="48" fillId="26" borderId="46" xfId="74" applyFont="1" applyFill="1" applyBorder="1" applyAlignment="1" applyProtection="1">
      <alignment horizontal="right" vertical="center" wrapText="1"/>
      <protection locked="0"/>
    </xf>
    <xf numFmtId="9" fontId="48" fillId="26" borderId="47" xfId="74" applyFont="1" applyFill="1" applyBorder="1" applyAlignment="1" applyProtection="1">
      <alignment horizontal="right" vertical="center" wrapText="1"/>
      <protection locked="0"/>
    </xf>
    <xf numFmtId="3" fontId="48" fillId="0" borderId="10" xfId="0" applyNumberFormat="1" applyFont="1" applyBorder="1" applyAlignment="1" applyProtection="1">
      <alignment vertical="center"/>
      <protection locked="0"/>
    </xf>
    <xf numFmtId="0" fontId="0" fillId="0" borderId="10" xfId="0" applyBorder="1" applyAlignment="1" applyProtection="1">
      <alignment horizontal="left" vertical="center" wrapText="1"/>
      <protection locked="0"/>
    </xf>
    <xf numFmtId="0" fontId="91" fillId="0" borderId="45" xfId="0" applyFont="1" applyBorder="1" applyAlignment="1">
      <alignment vertical="center" wrapText="1"/>
    </xf>
    <xf numFmtId="0" fontId="45" fillId="25" borderId="48" xfId="0" applyFont="1" applyFill="1" applyBorder="1" applyAlignment="1" applyProtection="1">
      <alignment horizontal="left" vertical="center" wrapText="1"/>
      <protection hidden="1"/>
    </xf>
    <xf numFmtId="0" fontId="47" fillId="25" borderId="10" xfId="66" applyFont="1" applyFill="1" applyBorder="1" applyAlignment="1" applyProtection="1">
      <alignment horizontal="center" vertical="center" wrapText="1"/>
      <protection locked="0"/>
    </xf>
    <xf numFmtId="0" fontId="53" fillId="25" borderId="16" xfId="0" applyFont="1" applyFill="1" applyBorder="1" applyAlignment="1" applyProtection="1">
      <alignment vertical="center" wrapText="1"/>
      <protection locked="0"/>
    </xf>
    <xf numFmtId="0" fontId="133" fillId="0" borderId="16" xfId="0" applyFont="1" applyBorder="1" applyAlignment="1" applyProtection="1">
      <alignment vertical="center" wrapText="1"/>
      <protection locked="0"/>
    </xf>
    <xf numFmtId="4" fontId="129" fillId="32" borderId="10" xfId="0" applyNumberFormat="1" applyFont="1" applyFill="1" applyBorder="1" applyAlignment="1" applyProtection="1">
      <alignment horizontal="right" vertical="center" wrapText="1"/>
      <protection locked="0"/>
    </xf>
    <xf numFmtId="0" fontId="136" fillId="24" borderId="10" xfId="0" applyFont="1" applyFill="1" applyBorder="1" applyAlignment="1" applyProtection="1">
      <alignment horizontal="center" vertical="center" wrapText="1"/>
      <protection locked="0"/>
    </xf>
    <xf numFmtId="3" fontId="129" fillId="28" borderId="10" xfId="0" applyNumberFormat="1" applyFont="1" applyFill="1" applyBorder="1" applyAlignment="1" applyProtection="1">
      <alignment horizontal="right" vertical="center" wrapText="1"/>
      <protection locked="0"/>
    </xf>
    <xf numFmtId="3" fontId="137" fillId="24" borderId="10" xfId="0" applyNumberFormat="1" applyFont="1" applyFill="1" applyBorder="1" applyAlignment="1">
      <alignment horizontal="right" vertical="center" wrapText="1"/>
    </xf>
    <xf numFmtId="0" fontId="138" fillId="26" borderId="10" xfId="0" applyFont="1" applyFill="1" applyBorder="1" applyAlignment="1" applyProtection="1">
      <alignment horizontal="center" vertical="center" wrapText="1"/>
      <protection locked="0"/>
    </xf>
    <xf numFmtId="0" fontId="75" fillId="0" borderId="10" xfId="0" applyFont="1" applyBorder="1" applyAlignment="1" applyProtection="1">
      <alignment horizontal="center" vertical="center" wrapText="1"/>
      <protection locked="0"/>
    </xf>
    <xf numFmtId="0" fontId="75" fillId="0" borderId="0" xfId="0" applyFont="1" applyAlignment="1" applyProtection="1">
      <alignment vertical="center" wrapText="1"/>
      <protection locked="0"/>
    </xf>
    <xf numFmtId="4" fontId="75" fillId="32" borderId="10" xfId="0" applyNumberFormat="1" applyFont="1" applyFill="1" applyBorder="1" applyAlignment="1" applyProtection="1">
      <alignment horizontal="right" vertical="center" wrapText="1"/>
      <protection locked="0"/>
    </xf>
    <xf numFmtId="4" fontId="99" fillId="32" borderId="10" xfId="0" applyNumberFormat="1" applyFont="1" applyFill="1" applyBorder="1" applyAlignment="1" applyProtection="1">
      <alignment horizontal="right" vertical="center" wrapText="1"/>
      <protection locked="0"/>
    </xf>
    <xf numFmtId="4" fontId="75" fillId="25" borderId="30" xfId="0" applyNumberFormat="1" applyFont="1" applyFill="1" applyBorder="1" applyAlignment="1" applyProtection="1">
      <alignment horizontal="right" vertical="center" wrapText="1"/>
      <protection locked="0"/>
    </xf>
    <xf numFmtId="4" fontId="75" fillId="25" borderId="29" xfId="0" applyNumberFormat="1" applyFont="1" applyFill="1" applyBorder="1" applyAlignment="1" applyProtection="1">
      <alignment horizontal="right" vertical="center" wrapText="1"/>
      <protection locked="0"/>
    </xf>
    <xf numFmtId="4" fontId="99" fillId="25" borderId="30" xfId="0" applyNumberFormat="1" applyFont="1" applyFill="1" applyBorder="1" applyAlignment="1" applyProtection="1">
      <alignment horizontal="right" vertical="center" wrapText="1"/>
      <protection locked="0"/>
    </xf>
    <xf numFmtId="4" fontId="99" fillId="25" borderId="29" xfId="0" applyNumberFormat="1" applyFont="1" applyFill="1" applyBorder="1" applyAlignment="1" applyProtection="1">
      <alignment horizontal="right" vertical="center" wrapText="1"/>
      <protection locked="0"/>
    </xf>
    <xf numFmtId="4" fontId="75" fillId="25" borderId="43" xfId="0" applyNumberFormat="1" applyFont="1" applyFill="1" applyBorder="1" applyAlignment="1" applyProtection="1">
      <alignment horizontal="right" vertical="center" wrapText="1"/>
      <protection locked="0"/>
    </xf>
    <xf numFmtId="4" fontId="75" fillId="25" borderId="44" xfId="0" applyNumberFormat="1" applyFont="1" applyFill="1" applyBorder="1" applyAlignment="1" applyProtection="1">
      <alignment horizontal="right" vertical="center" wrapText="1"/>
      <protection locked="0"/>
    </xf>
    <xf numFmtId="4" fontId="75" fillId="0" borderId="0" xfId="0" applyNumberFormat="1" applyFont="1" applyAlignment="1" applyProtection="1">
      <alignment vertical="center" wrapText="1"/>
      <protection locked="0"/>
    </xf>
    <xf numFmtId="4" fontId="75" fillId="0" borderId="0" xfId="0" applyNumberFormat="1" applyFont="1" applyAlignment="1" applyProtection="1">
      <alignment vertical="center"/>
      <protection locked="0"/>
    </xf>
    <xf numFmtId="4" fontId="139" fillId="0" borderId="0" xfId="0" applyNumberFormat="1" applyFont="1" applyAlignment="1" applyProtection="1">
      <alignment vertical="center" wrapText="1"/>
      <protection locked="0"/>
    </xf>
    <xf numFmtId="0" fontId="139" fillId="0" borderId="0" xfId="0" applyFont="1" applyAlignment="1" applyProtection="1">
      <alignment vertical="center" wrapText="1"/>
      <protection locked="0"/>
    </xf>
    <xf numFmtId="0" fontId="140" fillId="0" borderId="0" xfId="0" applyFont="1" applyAlignment="1" applyProtection="1">
      <alignment vertical="center" wrapText="1"/>
      <protection locked="0"/>
    </xf>
    <xf numFmtId="0" fontId="140" fillId="0" borderId="0" xfId="0" applyFont="1" applyAlignment="1" applyProtection="1">
      <alignment vertical="center"/>
      <protection locked="0"/>
    </xf>
    <xf numFmtId="4" fontId="119" fillId="32" borderId="10" xfId="0" applyNumberFormat="1" applyFont="1" applyFill="1" applyBorder="1" applyAlignment="1" applyProtection="1">
      <alignment horizontal="right" vertical="center" wrapText="1"/>
      <protection locked="0"/>
    </xf>
    <xf numFmtId="0" fontId="123" fillId="32" borderId="10" xfId="0" applyFont="1" applyFill="1" applyBorder="1" applyAlignment="1" applyProtection="1">
      <alignment horizontal="center" vertical="center" wrapText="1"/>
      <protection locked="0"/>
    </xf>
    <xf numFmtId="4" fontId="50" fillId="32" borderId="10" xfId="0" applyNumberFormat="1" applyFont="1" applyFill="1" applyBorder="1" applyAlignment="1" applyProtection="1">
      <alignment horizontal="right" vertical="center" wrapText="1"/>
      <protection locked="0"/>
    </xf>
    <xf numFmtId="4" fontId="80" fillId="37" borderId="10" xfId="0" applyNumberFormat="1" applyFont="1" applyFill="1" applyBorder="1" applyAlignment="1" applyProtection="1">
      <alignment horizontal="right" vertical="center" wrapText="1"/>
      <protection locked="0"/>
    </xf>
    <xf numFmtId="4" fontId="80" fillId="26" borderId="10" xfId="0" applyNumberFormat="1" applyFont="1" applyFill="1" applyBorder="1" applyAlignment="1" applyProtection="1">
      <alignment horizontal="right" vertical="center" wrapText="1"/>
      <protection locked="0"/>
    </xf>
    <xf numFmtId="4" fontId="90" fillId="26" borderId="10" xfId="0" applyNumberFormat="1" applyFont="1" applyFill="1" applyBorder="1" applyAlignment="1" applyProtection="1">
      <alignment horizontal="right" vertical="center" wrapText="1"/>
      <protection locked="0"/>
    </xf>
    <xf numFmtId="4" fontId="126" fillId="24" borderId="10" xfId="0" applyNumberFormat="1" applyFont="1" applyFill="1" applyBorder="1" applyAlignment="1">
      <alignment horizontal="right" vertical="center" wrapText="1"/>
    </xf>
    <xf numFmtId="4" fontId="95" fillId="0" borderId="0" xfId="0" applyNumberFormat="1" applyFont="1" applyAlignment="1" applyProtection="1">
      <alignment vertical="center" wrapText="1"/>
      <protection locked="0"/>
    </xf>
    <xf numFmtId="4" fontId="73" fillId="0" borderId="0" xfId="0" applyNumberFormat="1" applyFont="1" applyAlignment="1" applyProtection="1">
      <alignment vertical="center"/>
      <protection locked="0"/>
    </xf>
    <xf numFmtId="4" fontId="78" fillId="0" borderId="0" xfId="0" applyNumberFormat="1" applyFont="1" applyAlignment="1" applyProtection="1">
      <alignment vertical="center" wrapText="1"/>
      <protection locked="0"/>
    </xf>
    <xf numFmtId="9" fontId="110" fillId="0" borderId="31" xfId="74" applyFont="1" applyBorder="1" applyAlignment="1" applyProtection="1">
      <alignment vertical="center"/>
      <protection locked="0"/>
    </xf>
    <xf numFmtId="9" fontId="110" fillId="0" borderId="31" xfId="74" applyFont="1" applyBorder="1" applyAlignment="1" applyProtection="1">
      <alignment vertical="center" wrapText="1"/>
      <protection locked="0"/>
    </xf>
    <xf numFmtId="9" fontId="113" fillId="0" borderId="31" xfId="74" applyFont="1" applyBorder="1" applyAlignment="1" applyProtection="1">
      <alignment vertical="center" wrapText="1"/>
      <protection locked="0"/>
    </xf>
    <xf numFmtId="9" fontId="120" fillId="24" borderId="10" xfId="74" applyFont="1" applyFill="1" applyBorder="1" applyAlignment="1" applyProtection="1">
      <alignment horizontal="center" vertical="center" wrapText="1"/>
      <protection locked="0"/>
    </xf>
    <xf numFmtId="9" fontId="12" fillId="0" borderId="10" xfId="74" applyFont="1" applyBorder="1" applyAlignment="1">
      <alignment vertical="center" wrapText="1"/>
    </xf>
    <xf numFmtId="9" fontId="12" fillId="24" borderId="10" xfId="74" applyFont="1" applyFill="1" applyBorder="1" applyAlignment="1">
      <alignment horizontal="right" vertical="center" wrapText="1"/>
    </xf>
    <xf numFmtId="9" fontId="113" fillId="0" borderId="31" xfId="74" applyFont="1" applyBorder="1" applyAlignment="1" applyProtection="1">
      <alignment vertical="center"/>
      <protection locked="0"/>
    </xf>
    <xf numFmtId="9" fontId="42" fillId="0" borderId="0" xfId="74" applyFont="1" applyAlignment="1" applyProtection="1">
      <alignment vertical="center" wrapText="1"/>
      <protection locked="0"/>
    </xf>
    <xf numFmtId="9" fontId="41" fillId="0" borderId="0" xfId="74" applyFont="1" applyAlignment="1" applyProtection="1">
      <alignment vertical="center"/>
      <protection locked="0"/>
    </xf>
    <xf numFmtId="9" fontId="50" fillId="0" borderId="0" xfId="74" applyFont="1" applyAlignment="1" applyProtection="1">
      <alignment horizontal="left" vertical="center" wrapText="1"/>
      <protection locked="0"/>
    </xf>
    <xf numFmtId="9" fontId="73" fillId="0" borderId="0" xfId="74" applyFont="1" applyAlignment="1" applyProtection="1">
      <alignment vertical="center"/>
      <protection locked="0"/>
    </xf>
    <xf numFmtId="9" fontId="95" fillId="0" borderId="0" xfId="74" applyFont="1" applyAlignment="1" applyProtection="1">
      <alignment vertical="center"/>
      <protection locked="0"/>
    </xf>
    <xf numFmtId="9" fontId="73" fillId="0" borderId="0" xfId="74" applyFont="1" applyAlignment="1" applyProtection="1">
      <alignment vertical="center" wrapText="1"/>
      <protection locked="0"/>
    </xf>
    <xf numFmtId="9" fontId="0" fillId="0" borderId="0" xfId="74" applyFont="1" applyAlignment="1" applyProtection="1">
      <alignment vertical="center" wrapText="1"/>
      <protection locked="0"/>
    </xf>
    <xf numFmtId="9" fontId="0" fillId="0" borderId="0" xfId="74" applyFont="1" applyAlignment="1" applyProtection="1">
      <alignment vertical="center"/>
      <protection locked="0"/>
    </xf>
    <xf numFmtId="9" fontId="47" fillId="25" borderId="10" xfId="74" applyFont="1" applyFill="1" applyBorder="1" applyAlignment="1" applyProtection="1">
      <alignment horizontal="right" vertical="center" wrapText="1"/>
      <protection locked="0"/>
    </xf>
    <xf numFmtId="4" fontId="80" fillId="32" borderId="10" xfId="0" applyNumberFormat="1" applyFont="1" applyFill="1" applyBorder="1" applyAlignment="1" applyProtection="1">
      <alignment horizontal="right" vertical="center" wrapText="1"/>
      <protection locked="0"/>
    </xf>
    <xf numFmtId="4" fontId="48" fillId="0" borderId="10" xfId="0" applyNumberFormat="1" applyFont="1" applyBorder="1" applyAlignment="1" applyProtection="1">
      <alignment horizontal="right" vertical="center" wrapText="1"/>
      <protection locked="0"/>
    </xf>
    <xf numFmtId="4" fontId="48" fillId="25" borderId="10" xfId="0" applyNumberFormat="1" applyFont="1" applyFill="1" applyBorder="1" applyAlignment="1" applyProtection="1">
      <alignment horizontal="right" vertical="center" wrapText="1"/>
      <protection locked="0"/>
    </xf>
    <xf numFmtId="4" fontId="48" fillId="25" borderId="35" xfId="0" applyNumberFormat="1" applyFont="1" applyFill="1" applyBorder="1" applyAlignment="1" applyProtection="1">
      <alignment horizontal="right" vertical="center" wrapText="1"/>
      <protection locked="0"/>
    </xf>
    <xf numFmtId="0" fontId="79" fillId="32" borderId="10" xfId="0" applyFont="1" applyFill="1" applyBorder="1" applyAlignment="1" applyProtection="1">
      <alignment horizontal="center" vertical="center" wrapText="1"/>
      <protection locked="0"/>
    </xf>
    <xf numFmtId="0" fontId="46" fillId="26" borderId="10" xfId="0" applyFont="1" applyFill="1" applyBorder="1" applyAlignment="1" applyProtection="1">
      <alignment horizontal="center" vertical="center" wrapText="1"/>
      <protection locked="0"/>
    </xf>
    <xf numFmtId="0" fontId="46" fillId="30" borderId="10" xfId="0" applyFont="1" applyFill="1" applyBorder="1" applyAlignment="1" applyProtection="1">
      <alignment horizontal="center" vertical="center" wrapText="1"/>
      <protection locked="0"/>
    </xf>
    <xf numFmtId="0" fontId="46" fillId="36" borderId="10" xfId="0" applyFont="1" applyFill="1" applyBorder="1" applyAlignment="1" applyProtection="1">
      <alignment horizontal="center" vertical="center" wrapText="1"/>
      <protection locked="0"/>
    </xf>
    <xf numFmtId="0" fontId="120" fillId="26" borderId="16" xfId="0" applyFont="1" applyFill="1" applyBorder="1" applyAlignment="1" applyProtection="1">
      <alignment horizontal="center" vertical="center" wrapText="1"/>
      <protection locked="0"/>
    </xf>
    <xf numFmtId="0" fontId="110" fillId="0" borderId="17" xfId="0" applyFont="1" applyBorder="1" applyAlignment="1" applyProtection="1">
      <alignment horizontal="left" vertical="center" wrapText="1"/>
      <protection locked="0"/>
    </xf>
    <xf numFmtId="9" fontId="70" fillId="0" borderId="0" xfId="74" applyFont="1" applyBorder="1" applyAlignment="1" applyProtection="1">
      <alignment vertical="center"/>
      <protection locked="0"/>
    </xf>
    <xf numFmtId="0" fontId="12" fillId="0" borderId="0" xfId="0" applyFont="1" applyAlignment="1" applyProtection="1">
      <alignment vertical="center"/>
      <protection locked="0"/>
    </xf>
    <xf numFmtId="0" fontId="12" fillId="0" borderId="0" xfId="0" applyFont="1" applyAlignment="1" applyProtection="1">
      <alignment vertical="center"/>
      <protection hidden="1"/>
    </xf>
    <xf numFmtId="0" fontId="10" fillId="0" borderId="0" xfId="0" applyFont="1" applyAlignment="1" applyProtection="1">
      <alignment horizontal="center" vertical="center" wrapText="1"/>
      <protection hidden="1"/>
    </xf>
    <xf numFmtId="3" fontId="11" fillId="0" borderId="0" xfId="0" applyNumberFormat="1" applyFont="1" applyAlignment="1" applyProtection="1">
      <alignment horizontal="left" vertical="center" wrapText="1"/>
      <protection hidden="1"/>
    </xf>
    <xf numFmtId="9" fontId="100" fillId="0" borderId="0" xfId="74" applyFont="1" applyBorder="1" applyAlignment="1" applyProtection="1">
      <alignment vertical="center"/>
      <protection locked="0"/>
    </xf>
    <xf numFmtId="0" fontId="106" fillId="0" borderId="0" xfId="0" applyFont="1" applyAlignment="1" applyProtection="1">
      <alignment vertical="center"/>
      <protection locked="0"/>
    </xf>
    <xf numFmtId="0" fontId="106" fillId="0" borderId="0" xfId="0" applyFont="1" applyAlignment="1" applyProtection="1">
      <alignment vertical="center"/>
      <protection hidden="1"/>
    </xf>
    <xf numFmtId="3" fontId="106" fillId="0" borderId="0" xfId="0" applyNumberFormat="1" applyFont="1" applyAlignment="1" applyProtection="1">
      <alignment vertical="center"/>
      <protection hidden="1"/>
    </xf>
    <xf numFmtId="0" fontId="107" fillId="0" borderId="0" xfId="0" applyFont="1" applyAlignment="1" applyProtection="1">
      <alignment horizontal="left" vertical="center"/>
      <protection locked="0"/>
    </xf>
    <xf numFmtId="0" fontId="108" fillId="0" borderId="0" xfId="0" applyFont="1" applyAlignment="1" applyProtection="1">
      <alignment horizontal="center" vertical="center" wrapText="1"/>
      <protection locked="0"/>
    </xf>
    <xf numFmtId="0" fontId="108" fillId="0" borderId="0" xfId="0" applyFont="1" applyAlignment="1" applyProtection="1">
      <alignment horizontal="left" vertical="center"/>
      <protection hidden="1"/>
    </xf>
    <xf numFmtId="0" fontId="108" fillId="0" borderId="0" xfId="0" applyFont="1" applyAlignment="1" applyProtection="1">
      <alignment horizontal="center" vertical="center" wrapText="1"/>
      <protection hidden="1"/>
    </xf>
    <xf numFmtId="3" fontId="109" fillId="0" borderId="0" xfId="0" applyNumberFormat="1" applyFont="1" applyAlignment="1" applyProtection="1">
      <alignment horizontal="left" vertical="center"/>
      <protection hidden="1"/>
    </xf>
    <xf numFmtId="3" fontId="108" fillId="0" borderId="0" xfId="0" applyNumberFormat="1" applyFont="1" applyAlignment="1" applyProtection="1">
      <alignment horizontal="left" vertical="center" wrapText="1"/>
      <protection hidden="1"/>
    </xf>
    <xf numFmtId="9" fontId="110" fillId="0" borderId="0" xfId="74" applyFont="1" applyBorder="1" applyAlignment="1" applyProtection="1">
      <alignment horizontal="center" vertical="center"/>
      <protection locked="0"/>
    </xf>
    <xf numFmtId="0" fontId="113" fillId="0" borderId="0" xfId="0" applyFont="1" applyAlignment="1" applyProtection="1">
      <alignment vertical="center"/>
      <protection locked="0"/>
    </xf>
    <xf numFmtId="0" fontId="113" fillId="0" borderId="0" xfId="0" applyFont="1" applyAlignment="1" applyProtection="1">
      <alignment vertical="center"/>
      <protection hidden="1"/>
    </xf>
    <xf numFmtId="0" fontId="114" fillId="0" borderId="0" xfId="0" applyFont="1" applyAlignment="1" applyProtection="1">
      <alignment horizontal="left" vertical="center"/>
      <protection locked="0"/>
    </xf>
    <xf numFmtId="3" fontId="108" fillId="0" borderId="0" xfId="0" applyNumberFormat="1" applyFont="1" applyAlignment="1" applyProtection="1">
      <alignment horizontal="left" vertical="center"/>
      <protection hidden="1"/>
    </xf>
    <xf numFmtId="3" fontId="109" fillId="0" borderId="0" xfId="0" applyNumberFormat="1" applyFont="1" applyAlignment="1" applyProtection="1">
      <alignment horizontal="left" vertical="center" wrapText="1"/>
      <protection hidden="1"/>
    </xf>
    <xf numFmtId="9" fontId="110" fillId="0" borderId="0" xfId="74" applyFont="1" applyBorder="1" applyAlignment="1">
      <alignment vertical="center"/>
    </xf>
    <xf numFmtId="0" fontId="113" fillId="0" borderId="0" xfId="0" applyFont="1" applyAlignment="1" applyProtection="1">
      <alignment vertical="center" wrapText="1"/>
      <protection locked="0"/>
    </xf>
    <xf numFmtId="3" fontId="113" fillId="0" borderId="0" xfId="0" applyNumberFormat="1" applyFont="1" applyAlignment="1" applyProtection="1">
      <alignment horizontal="center" vertical="center"/>
      <protection hidden="1"/>
    </xf>
    <xf numFmtId="0" fontId="113" fillId="0" borderId="0" xfId="0" applyFont="1" applyAlignment="1" applyProtection="1">
      <alignment horizontal="center" vertical="center"/>
      <protection hidden="1"/>
    </xf>
    <xf numFmtId="0" fontId="12" fillId="25" borderId="31" xfId="0" applyFont="1" applyFill="1" applyBorder="1" applyAlignment="1" applyProtection="1">
      <alignment vertical="center"/>
      <protection locked="0"/>
    </xf>
    <xf numFmtId="4" fontId="117" fillId="0" borderId="0" xfId="0" applyNumberFormat="1" applyFont="1" applyAlignment="1" applyProtection="1">
      <alignment vertical="center"/>
      <protection locked="0"/>
    </xf>
    <xf numFmtId="0" fontId="117" fillId="0" borderId="0" xfId="0" applyFont="1" applyAlignment="1" applyProtection="1">
      <alignment vertical="center"/>
      <protection locked="0"/>
    </xf>
    <xf numFmtId="0" fontId="118" fillId="0" borderId="0" xfId="0" applyFont="1" applyAlignment="1" applyProtection="1">
      <alignment vertical="center"/>
      <protection locked="0"/>
    </xf>
    <xf numFmtId="0" fontId="129" fillId="0" borderId="0" xfId="0" applyFont="1" applyAlignment="1" applyProtection="1">
      <alignment vertical="center"/>
      <protection locked="0"/>
    </xf>
    <xf numFmtId="49" fontId="107" fillId="0" borderId="0" xfId="0" applyNumberFormat="1" applyFont="1" applyAlignment="1" applyProtection="1">
      <alignment horizontal="left" vertical="center"/>
      <protection locked="0"/>
    </xf>
    <xf numFmtId="49" fontId="114" fillId="0" borderId="0" xfId="0" applyNumberFormat="1" applyFont="1" applyAlignment="1" applyProtection="1">
      <alignment horizontal="left" vertical="center"/>
      <protection locked="0"/>
    </xf>
    <xf numFmtId="9" fontId="113" fillId="0" borderId="0" xfId="74" applyFont="1" applyBorder="1" applyAlignment="1" applyProtection="1">
      <alignment vertical="center"/>
      <protection locked="0"/>
    </xf>
    <xf numFmtId="49" fontId="128" fillId="0" borderId="0" xfId="0" applyNumberFormat="1" applyFont="1" applyAlignment="1" applyProtection="1">
      <alignment horizontal="left" vertical="center"/>
      <protection locked="0"/>
    </xf>
    <xf numFmtId="0" fontId="128" fillId="0" borderId="0" xfId="0" applyFont="1" applyAlignment="1" applyProtection="1">
      <alignment horizontal="left" vertical="center"/>
      <protection locked="0"/>
    </xf>
    <xf numFmtId="0" fontId="106" fillId="0" borderId="0" xfId="0" applyFont="1"/>
    <xf numFmtId="0" fontId="119" fillId="0" borderId="0" xfId="0" applyFont="1" applyAlignment="1" applyProtection="1">
      <alignment vertical="center"/>
      <protection locked="0"/>
    </xf>
    <xf numFmtId="9" fontId="119" fillId="0" borderId="0" xfId="74" applyFont="1" applyBorder="1" applyAlignment="1" applyProtection="1">
      <alignment vertical="center"/>
      <protection locked="0"/>
    </xf>
    <xf numFmtId="0" fontId="119" fillId="0" borderId="0" xfId="0" applyFont="1" applyAlignment="1" applyProtection="1">
      <alignment vertical="center"/>
      <protection hidden="1"/>
    </xf>
    <xf numFmtId="3" fontId="119" fillId="0" borderId="0" xfId="0" applyNumberFormat="1" applyFont="1" applyAlignment="1" applyProtection="1">
      <alignment horizontal="center" vertical="center"/>
      <protection hidden="1"/>
    </xf>
    <xf numFmtId="0" fontId="119" fillId="0" borderId="0" xfId="0" applyFont="1" applyAlignment="1" applyProtection="1">
      <alignment horizontal="center" vertical="center"/>
      <protection hidden="1"/>
    </xf>
    <xf numFmtId="49" fontId="130" fillId="0" borderId="0" xfId="0" applyNumberFormat="1" applyFont="1" applyAlignment="1" applyProtection="1">
      <alignment horizontal="left" vertical="center"/>
      <protection locked="0"/>
    </xf>
    <xf numFmtId="0" fontId="130" fillId="0" borderId="0" xfId="0" applyFont="1" applyAlignment="1" applyProtection="1">
      <alignment horizontal="left" vertical="center"/>
      <protection locked="0"/>
    </xf>
    <xf numFmtId="0" fontId="131" fillId="0" borderId="0" xfId="0" applyFont="1" applyAlignment="1" applyProtection="1">
      <alignment horizontal="center" vertical="center" wrapText="1"/>
      <protection locked="0"/>
    </xf>
    <xf numFmtId="0" fontId="131" fillId="0" borderId="0" xfId="0" applyFont="1" applyAlignment="1" applyProtection="1">
      <alignment horizontal="left" vertical="center"/>
      <protection hidden="1"/>
    </xf>
    <xf numFmtId="0" fontId="131" fillId="0" borderId="0" xfId="0" applyFont="1" applyAlignment="1" applyProtection="1">
      <alignment horizontal="center" vertical="center" wrapText="1"/>
      <protection hidden="1"/>
    </xf>
    <xf numFmtId="3" fontId="131" fillId="0" borderId="0" xfId="0" applyNumberFormat="1" applyFont="1" applyAlignment="1" applyProtection="1">
      <alignment horizontal="left" vertical="center"/>
      <protection hidden="1"/>
    </xf>
    <xf numFmtId="3" fontId="131" fillId="0" borderId="0" xfId="0" applyNumberFormat="1" applyFont="1" applyAlignment="1" applyProtection="1">
      <alignment horizontal="left" vertical="center" wrapText="1"/>
      <protection hidden="1"/>
    </xf>
    <xf numFmtId="3" fontId="106" fillId="0" borderId="0" xfId="0" applyNumberFormat="1" applyFont="1"/>
    <xf numFmtId="4" fontId="106" fillId="0" borderId="0" xfId="0" applyNumberFormat="1" applyFont="1"/>
    <xf numFmtId="0" fontId="106" fillId="0" borderId="0" xfId="0" applyFont="1" applyAlignment="1" applyProtection="1">
      <alignment vertical="center" wrapText="1"/>
      <protection locked="0"/>
    </xf>
    <xf numFmtId="9" fontId="106" fillId="0" borderId="0" xfId="74" applyFont="1" applyBorder="1" applyAlignment="1" applyProtection="1">
      <alignment vertical="center" wrapText="1"/>
      <protection locked="0"/>
    </xf>
    <xf numFmtId="49" fontId="113" fillId="0" borderId="0" xfId="0" applyNumberFormat="1" applyFont="1" applyAlignment="1" applyProtection="1">
      <alignment horizontal="right" vertical="center"/>
      <protection locked="0"/>
    </xf>
    <xf numFmtId="49" fontId="128" fillId="0" borderId="0" xfId="0" applyNumberFormat="1" applyFont="1" applyAlignment="1" applyProtection="1">
      <alignment horizontal="right" vertical="center"/>
      <protection locked="0"/>
    </xf>
    <xf numFmtId="0" fontId="128" fillId="0" borderId="0" xfId="0" applyFont="1" applyAlignment="1" applyProtection="1">
      <alignment vertical="center"/>
      <protection locked="0"/>
    </xf>
    <xf numFmtId="9" fontId="48" fillId="0" borderId="0" xfId="74" applyFont="1" applyBorder="1" applyAlignment="1" applyProtection="1">
      <alignment vertical="center"/>
      <protection locked="0"/>
    </xf>
    <xf numFmtId="0" fontId="0" fillId="0" borderId="0" xfId="0" applyAlignment="1" applyProtection="1">
      <alignment wrapText="1"/>
      <protection locked="0"/>
    </xf>
    <xf numFmtId="49" fontId="3" fillId="0" borderId="0" xfId="0" applyNumberFormat="1" applyFont="1" applyAlignment="1" applyProtection="1">
      <alignment horizontal="right" vertical="center"/>
      <protection locked="0"/>
    </xf>
    <xf numFmtId="49" fontId="5" fillId="0" borderId="0" xfId="0" applyNumberFormat="1" applyFont="1" applyAlignment="1" applyProtection="1">
      <alignment horizontal="right" vertical="center"/>
      <protection locked="0"/>
    </xf>
    <xf numFmtId="0" fontId="5" fillId="0" borderId="0" xfId="0" applyFont="1" applyAlignment="1" applyProtection="1">
      <alignment vertical="center"/>
      <protection locked="0"/>
    </xf>
    <xf numFmtId="3" fontId="38" fillId="0" borderId="0" xfId="0" applyNumberFormat="1" applyFont="1" applyAlignment="1" applyProtection="1">
      <alignment horizontal="left" vertical="center" wrapText="1"/>
      <protection hidden="1"/>
    </xf>
    <xf numFmtId="0" fontId="41" fillId="0" borderId="0" xfId="0" applyFont="1" applyAlignment="1" applyProtection="1">
      <alignment horizontal="left" vertical="center" wrapText="1"/>
      <protection locked="0"/>
    </xf>
    <xf numFmtId="49" fontId="39" fillId="0" borderId="0" xfId="0" applyNumberFormat="1" applyFont="1" applyAlignment="1" applyProtection="1">
      <alignment horizontal="left" vertical="center"/>
      <protection locked="0"/>
    </xf>
    <xf numFmtId="0" fontId="39" fillId="0" borderId="0" xfId="0" applyFont="1" applyAlignment="1" applyProtection="1">
      <alignment horizontal="left" vertical="center"/>
      <protection locked="0"/>
    </xf>
    <xf numFmtId="4" fontId="48" fillId="0" borderId="0" xfId="0" applyNumberFormat="1" applyFont="1" applyAlignment="1" applyProtection="1">
      <alignment horizontal="center" vertical="center" wrapText="1"/>
      <protection locked="0"/>
    </xf>
    <xf numFmtId="0" fontId="45" fillId="25" borderId="31" xfId="0" applyFont="1" applyFill="1" applyBorder="1" applyAlignment="1" applyProtection="1">
      <alignment horizontal="center" vertical="center" wrapText="1"/>
      <protection locked="0"/>
    </xf>
    <xf numFmtId="0" fontId="48" fillId="0" borderId="0" xfId="0" applyFont="1" applyAlignment="1" applyProtection="1">
      <alignment horizontal="center" vertical="center" wrapText="1"/>
      <protection locked="0"/>
    </xf>
    <xf numFmtId="9" fontId="48" fillId="0" borderId="0" xfId="74" applyFont="1" applyBorder="1" applyAlignment="1" applyProtection="1">
      <alignment vertical="center" wrapText="1"/>
      <protection locked="0"/>
    </xf>
    <xf numFmtId="0" fontId="45" fillId="25" borderId="31" xfId="0" applyFont="1" applyFill="1" applyBorder="1" applyAlignment="1" applyProtection="1">
      <alignment vertical="center" wrapText="1"/>
      <protection locked="0"/>
    </xf>
    <xf numFmtId="0" fontId="3" fillId="0" borderId="0" xfId="0" applyFont="1" applyAlignment="1" applyProtection="1">
      <alignment vertical="center"/>
      <protection locked="0"/>
    </xf>
    <xf numFmtId="0" fontId="61" fillId="30" borderId="0" xfId="0" applyFont="1" applyFill="1" applyAlignment="1" applyProtection="1">
      <alignment vertical="center"/>
      <protection locked="0"/>
    </xf>
    <xf numFmtId="49" fontId="61" fillId="30" borderId="0" xfId="0" applyNumberFormat="1" applyFont="1" applyFill="1" applyAlignment="1" applyProtection="1">
      <alignment horizontal="right" vertical="center"/>
      <protection locked="0"/>
    </xf>
    <xf numFmtId="49" fontId="62" fillId="30" borderId="0" xfId="0" applyNumberFormat="1" applyFont="1" applyFill="1" applyAlignment="1" applyProtection="1">
      <alignment horizontal="left" vertical="center"/>
      <protection locked="0"/>
    </xf>
    <xf numFmtId="0" fontId="62" fillId="30" borderId="0" xfId="0" applyFont="1" applyFill="1" applyAlignment="1" applyProtection="1">
      <alignment horizontal="left" vertical="center"/>
      <protection locked="0"/>
    </xf>
    <xf numFmtId="0" fontId="61" fillId="30" borderId="0" xfId="0" applyFont="1" applyFill="1" applyAlignment="1" applyProtection="1">
      <alignment vertical="center"/>
      <protection locked="0" hidden="1"/>
    </xf>
    <xf numFmtId="0" fontId="63" fillId="30" borderId="0" xfId="0" applyFont="1" applyFill="1" applyAlignment="1" applyProtection="1">
      <alignment horizontal="center" vertical="center" wrapText="1"/>
      <protection locked="0" hidden="1"/>
    </xf>
    <xf numFmtId="3" fontId="64" fillId="30" borderId="0" xfId="0" applyNumberFormat="1" applyFont="1" applyFill="1" applyAlignment="1" applyProtection="1">
      <alignment horizontal="left" vertical="center" wrapText="1"/>
      <protection locked="0" hidden="1"/>
    </xf>
    <xf numFmtId="3" fontId="64" fillId="30" borderId="0" xfId="0" applyNumberFormat="1" applyFont="1" applyFill="1" applyAlignment="1" applyProtection="1">
      <alignment vertical="center" wrapText="1"/>
      <protection locked="0" hidden="1"/>
    </xf>
    <xf numFmtId="0" fontId="41" fillId="0" borderId="0" xfId="0" applyFont="1" applyAlignment="1" applyProtection="1">
      <alignment vertical="center"/>
      <protection locked="0" hidden="1"/>
    </xf>
    <xf numFmtId="0" fontId="37" fillId="0" borderId="0" xfId="0" applyFont="1" applyAlignment="1" applyProtection="1">
      <alignment horizontal="center" vertical="center" wrapText="1"/>
      <protection locked="0" hidden="1"/>
    </xf>
    <xf numFmtId="3" fontId="38" fillId="0" borderId="0" xfId="0" applyNumberFormat="1" applyFont="1" applyAlignment="1" applyProtection="1">
      <alignment horizontal="left" vertical="center" wrapText="1"/>
      <protection locked="0" hidden="1"/>
    </xf>
    <xf numFmtId="3" fontId="38" fillId="0" borderId="0" xfId="0" applyNumberFormat="1" applyFont="1" applyAlignment="1" applyProtection="1">
      <alignment horizontal="justify" vertical="center" wrapText="1"/>
      <protection locked="0" hidden="1"/>
    </xf>
    <xf numFmtId="0" fontId="83" fillId="0" borderId="0" xfId="0" applyFont="1" applyAlignment="1" applyProtection="1">
      <alignment vertical="center"/>
      <protection locked="0"/>
    </xf>
    <xf numFmtId="49" fontId="83" fillId="0" borderId="0" xfId="0" applyNumberFormat="1" applyFont="1" applyAlignment="1" applyProtection="1">
      <alignment horizontal="right" vertical="center"/>
      <protection locked="0"/>
    </xf>
    <xf numFmtId="49" fontId="84" fillId="0" borderId="0" xfId="0" applyNumberFormat="1" applyFont="1" applyAlignment="1" applyProtection="1">
      <alignment horizontal="right" vertical="center"/>
      <protection locked="0"/>
    </xf>
    <xf numFmtId="0" fontId="84" fillId="0" borderId="0" xfId="0" applyFont="1" applyAlignment="1" applyProtection="1">
      <alignment vertical="center"/>
      <protection locked="0"/>
    </xf>
    <xf numFmtId="49" fontId="85" fillId="0" borderId="0" xfId="0" applyNumberFormat="1" applyFont="1" applyAlignment="1" applyProtection="1">
      <alignment horizontal="left" vertical="center"/>
      <protection locked="0"/>
    </xf>
    <xf numFmtId="0" fontId="85" fillId="0" borderId="0" xfId="0" applyFont="1" applyAlignment="1" applyProtection="1">
      <alignment horizontal="left" vertical="center"/>
      <protection locked="0"/>
    </xf>
    <xf numFmtId="0" fontId="83" fillId="0" borderId="0" xfId="0" applyFont="1" applyAlignment="1" applyProtection="1">
      <alignment vertical="center"/>
      <protection locked="0" hidden="1"/>
    </xf>
    <xf numFmtId="0" fontId="84" fillId="0" borderId="0" xfId="0" applyFont="1" applyAlignment="1" applyProtection="1">
      <alignment horizontal="center" vertical="center" wrapText="1"/>
      <protection locked="0" hidden="1"/>
    </xf>
    <xf numFmtId="3" fontId="84" fillId="0" borderId="0" xfId="0" applyNumberFormat="1" applyFont="1" applyAlignment="1" applyProtection="1">
      <alignment horizontal="left" vertical="center" wrapText="1"/>
      <protection locked="0" hidden="1"/>
    </xf>
    <xf numFmtId="3" fontId="84" fillId="0" borderId="0" xfId="0" applyNumberFormat="1" applyFont="1" applyAlignment="1" applyProtection="1">
      <alignment horizontal="justify" vertical="center" wrapText="1"/>
      <protection locked="0" hidden="1"/>
    </xf>
    <xf numFmtId="9" fontId="87" fillId="0" borderId="0" xfId="74" applyFont="1" applyBorder="1" applyAlignment="1" applyProtection="1">
      <alignment vertical="center"/>
      <protection locked="0"/>
    </xf>
    <xf numFmtId="0" fontId="88" fillId="0" borderId="0" xfId="0" applyFont="1" applyAlignment="1" applyProtection="1">
      <alignment vertical="center"/>
      <protection locked="0"/>
    </xf>
    <xf numFmtId="49" fontId="88" fillId="0" borderId="0" xfId="0" applyNumberFormat="1" applyFont="1" applyAlignment="1" applyProtection="1">
      <alignment horizontal="right" vertical="center"/>
      <protection locked="0"/>
    </xf>
    <xf numFmtId="49" fontId="89" fillId="0" borderId="0" xfId="0" applyNumberFormat="1" applyFont="1" applyAlignment="1" applyProtection="1">
      <alignment horizontal="right" vertical="center"/>
      <protection locked="0"/>
    </xf>
    <xf numFmtId="0" fontId="89" fillId="0" borderId="0" xfId="0" applyFont="1" applyAlignment="1" applyProtection="1">
      <alignment vertical="center"/>
      <protection locked="0"/>
    </xf>
    <xf numFmtId="49" fontId="134" fillId="0" borderId="0" xfId="0" applyNumberFormat="1" applyFont="1" applyAlignment="1" applyProtection="1">
      <alignment horizontal="left" vertical="center"/>
      <protection locked="0"/>
    </xf>
    <xf numFmtId="0" fontId="134" fillId="0" borderId="0" xfId="0" applyFont="1" applyAlignment="1" applyProtection="1">
      <alignment horizontal="left" vertical="center"/>
      <protection locked="0"/>
    </xf>
    <xf numFmtId="0" fontId="88" fillId="0" borderId="0" xfId="0" applyFont="1" applyAlignment="1" applyProtection="1">
      <alignment vertical="center"/>
      <protection locked="0" hidden="1"/>
    </xf>
    <xf numFmtId="0" fontId="89" fillId="0" borderId="0" xfId="0" applyFont="1" applyAlignment="1" applyProtection="1">
      <alignment horizontal="center" vertical="center" wrapText="1"/>
      <protection locked="0" hidden="1"/>
    </xf>
    <xf numFmtId="3" fontId="89" fillId="0" borderId="0" xfId="0" applyNumberFormat="1" applyFont="1" applyAlignment="1" applyProtection="1">
      <alignment horizontal="left" vertical="center" wrapText="1"/>
      <protection locked="0" hidden="1"/>
    </xf>
    <xf numFmtId="3" fontId="89" fillId="0" borderId="0" xfId="0" applyNumberFormat="1" applyFont="1" applyAlignment="1" applyProtection="1">
      <alignment horizontal="justify" vertical="center" wrapText="1"/>
      <protection locked="0" hidden="1"/>
    </xf>
    <xf numFmtId="4" fontId="41" fillId="0" borderId="0" xfId="0" applyNumberFormat="1" applyFont="1" applyAlignment="1" applyProtection="1">
      <alignment vertical="center"/>
      <protection locked="0"/>
    </xf>
    <xf numFmtId="0" fontId="5" fillId="0" borderId="0" xfId="0" applyFont="1" applyAlignment="1" applyProtection="1">
      <alignment horizontal="left" vertical="center" wrapText="1"/>
      <protection locked="0"/>
    </xf>
    <xf numFmtId="3" fontId="38" fillId="0" borderId="0" xfId="0" applyNumberFormat="1" applyFont="1" applyAlignment="1" applyProtection="1">
      <alignment vertical="center" wrapText="1"/>
      <protection locked="0" hidden="1"/>
    </xf>
    <xf numFmtId="9" fontId="56" fillId="25" borderId="0" xfId="74" applyFont="1" applyFill="1" applyBorder="1" applyAlignment="1" applyProtection="1">
      <alignment vertical="center"/>
      <protection locked="0"/>
    </xf>
    <xf numFmtId="0" fontId="58" fillId="25" borderId="0" xfId="0" applyFont="1" applyFill="1" applyAlignment="1" applyProtection="1">
      <alignment horizontal="left" vertical="center" wrapText="1"/>
      <protection locked="0"/>
    </xf>
    <xf numFmtId="0" fontId="58" fillId="25" borderId="0" xfId="0" applyFont="1" applyFill="1" applyAlignment="1" applyProtection="1">
      <alignment vertical="center" wrapText="1"/>
      <protection locked="0"/>
    </xf>
    <xf numFmtId="0" fontId="58" fillId="25" borderId="0" xfId="0" applyFont="1" applyFill="1" applyAlignment="1" applyProtection="1">
      <alignment vertical="center"/>
      <protection locked="0"/>
    </xf>
    <xf numFmtId="49" fontId="58" fillId="25" borderId="0" xfId="0" applyNumberFormat="1" applyFont="1" applyFill="1" applyAlignment="1" applyProtection="1">
      <alignment horizontal="right" vertical="center"/>
      <protection locked="0"/>
    </xf>
    <xf numFmtId="49" fontId="38" fillId="25" borderId="0" xfId="0" applyNumberFormat="1" applyFont="1" applyFill="1" applyAlignment="1" applyProtection="1">
      <alignment horizontal="right" vertical="center"/>
      <protection locked="0"/>
    </xf>
    <xf numFmtId="0" fontId="38" fillId="25" borderId="0" xfId="0" applyFont="1" applyFill="1" applyAlignment="1" applyProtection="1">
      <alignment vertical="center"/>
      <protection locked="0"/>
    </xf>
    <xf numFmtId="0" fontId="38" fillId="25" borderId="0" xfId="0" applyFont="1" applyFill="1" applyAlignment="1" applyProtection="1">
      <alignment horizontal="left" vertical="center" wrapText="1"/>
      <protection locked="0"/>
    </xf>
    <xf numFmtId="49" fontId="38" fillId="25" borderId="0" xfId="0" applyNumberFormat="1" applyFont="1" applyFill="1" applyAlignment="1" applyProtection="1">
      <alignment horizontal="left" vertical="center"/>
      <protection locked="0"/>
    </xf>
    <xf numFmtId="0" fontId="38" fillId="25" borderId="0" xfId="0" applyFont="1" applyFill="1" applyAlignment="1" applyProtection="1">
      <alignment horizontal="left" vertical="center"/>
      <protection locked="0"/>
    </xf>
    <xf numFmtId="0" fontId="58" fillId="25" borderId="0" xfId="0" applyFont="1" applyFill="1" applyAlignment="1" applyProtection="1">
      <alignment vertical="center"/>
      <protection locked="0" hidden="1"/>
    </xf>
    <xf numFmtId="0" fontId="37" fillId="25" borderId="0" xfId="0" applyFont="1" applyFill="1" applyAlignment="1" applyProtection="1">
      <alignment horizontal="center" vertical="center" wrapText="1"/>
      <protection locked="0" hidden="1"/>
    </xf>
    <xf numFmtId="3" fontId="38" fillId="25" borderId="0" xfId="0" applyNumberFormat="1" applyFont="1" applyFill="1" applyAlignment="1" applyProtection="1">
      <alignment vertical="center" wrapText="1"/>
      <protection locked="0" hidden="1"/>
    </xf>
    <xf numFmtId="3" fontId="38" fillId="25" borderId="0" xfId="0" applyNumberFormat="1" applyFont="1" applyFill="1" applyAlignment="1" applyProtection="1">
      <alignment horizontal="justify" vertical="center" wrapText="1"/>
      <protection locked="0" hidden="1"/>
    </xf>
    <xf numFmtId="9" fontId="82" fillId="0" borderId="0" xfId="74" applyFont="1" applyBorder="1" applyAlignment="1" applyProtection="1">
      <alignment vertical="center"/>
      <protection locked="0"/>
    </xf>
    <xf numFmtId="0" fontId="83" fillId="0" borderId="0" xfId="0" applyFont="1" applyAlignment="1" applyProtection="1">
      <alignment horizontal="left" vertical="center" wrapText="1"/>
      <protection locked="0"/>
    </xf>
    <xf numFmtId="0" fontId="83" fillId="0" borderId="0" xfId="0" applyFont="1" applyAlignment="1" applyProtection="1">
      <alignment vertical="center" wrapText="1"/>
      <protection locked="0"/>
    </xf>
    <xf numFmtId="49" fontId="84" fillId="0" borderId="0" xfId="0" applyNumberFormat="1" applyFont="1" applyAlignment="1" applyProtection="1">
      <alignment horizontal="left" vertical="center"/>
      <protection locked="0"/>
    </xf>
    <xf numFmtId="0" fontId="84" fillId="0" borderId="0" xfId="0" applyFont="1" applyAlignment="1" applyProtection="1">
      <alignment horizontal="left" vertical="center"/>
      <protection locked="0"/>
    </xf>
    <xf numFmtId="3" fontId="84" fillId="0" borderId="0" xfId="0" applyNumberFormat="1" applyFont="1" applyAlignment="1" applyProtection="1">
      <alignment vertical="center" wrapText="1"/>
      <protection locked="0" hidden="1"/>
    </xf>
    <xf numFmtId="0" fontId="67" fillId="0" borderId="0" xfId="44" applyBorder="1" applyAlignment="1" applyProtection="1">
      <alignment vertical="center" wrapText="1"/>
      <protection locked="0"/>
    </xf>
    <xf numFmtId="9" fontId="50" fillId="0" borderId="0" xfId="74" applyFont="1" applyBorder="1" applyAlignment="1" applyProtection="1">
      <alignment vertical="center"/>
      <protection locked="0"/>
    </xf>
    <xf numFmtId="0" fontId="40" fillId="0" borderId="0" xfId="0" applyFont="1" applyAlignment="1" applyProtection="1">
      <alignment vertical="center" wrapText="1"/>
      <protection locked="0"/>
    </xf>
    <xf numFmtId="0" fontId="40" fillId="0" borderId="0" xfId="0" applyFont="1" applyAlignment="1" applyProtection="1">
      <alignment vertical="center"/>
      <protection locked="0"/>
    </xf>
    <xf numFmtId="49" fontId="40" fillId="0" borderId="0" xfId="0" applyNumberFormat="1" applyFont="1" applyAlignment="1" applyProtection="1">
      <alignment horizontal="right" vertical="center"/>
      <protection locked="0"/>
    </xf>
    <xf numFmtId="49" fontId="44" fillId="0" borderId="0" xfId="0" applyNumberFormat="1" applyFont="1" applyAlignment="1" applyProtection="1">
      <alignment horizontal="right" vertical="center"/>
      <protection locked="0"/>
    </xf>
    <xf numFmtId="0" fontId="44" fillId="0" borderId="0" xfId="0" applyFont="1" applyAlignment="1" applyProtection="1">
      <alignment vertical="center"/>
      <protection locked="0"/>
    </xf>
    <xf numFmtId="49" fontId="44" fillId="0" borderId="0" xfId="0" applyNumberFormat="1" applyFont="1" applyAlignment="1" applyProtection="1">
      <alignment horizontal="left" vertical="center"/>
      <protection locked="0"/>
    </xf>
    <xf numFmtId="0" fontId="44" fillId="0" borderId="0" xfId="0" applyFont="1" applyAlignment="1" applyProtection="1">
      <alignment horizontal="left" vertical="center"/>
      <protection locked="0"/>
    </xf>
    <xf numFmtId="0" fontId="40" fillId="0" borderId="0" xfId="0" applyFont="1" applyAlignment="1" applyProtection="1">
      <alignment vertical="center"/>
      <protection locked="0" hidden="1"/>
    </xf>
    <xf numFmtId="3" fontId="37" fillId="0" borderId="0" xfId="0" applyNumberFormat="1" applyFont="1" applyAlignment="1" applyProtection="1">
      <alignment horizontal="justify" vertical="center" wrapText="1"/>
      <protection locked="0" hidden="1"/>
    </xf>
    <xf numFmtId="3" fontId="37" fillId="0" borderId="0" xfId="0" applyNumberFormat="1" applyFont="1" applyAlignment="1" applyProtection="1">
      <alignment vertical="center" wrapText="1"/>
      <protection locked="0" hidden="1"/>
    </xf>
    <xf numFmtId="9" fontId="57" fillId="0" borderId="0" xfId="74" applyFont="1" applyBorder="1" applyAlignment="1" applyProtection="1">
      <alignment vertical="center"/>
      <protection locked="0"/>
    </xf>
    <xf numFmtId="0" fontId="65" fillId="0" borderId="0" xfId="0" applyFont="1" applyAlignment="1" applyProtection="1">
      <alignment horizontal="left" vertical="center" wrapText="1"/>
      <protection locked="0"/>
    </xf>
    <xf numFmtId="0" fontId="65" fillId="0" borderId="0" xfId="0" applyFont="1" applyAlignment="1" applyProtection="1">
      <alignment vertical="center" wrapText="1"/>
      <protection locked="0"/>
    </xf>
    <xf numFmtId="0" fontId="65" fillId="0" borderId="0" xfId="0" applyFont="1" applyAlignment="1" applyProtection="1">
      <alignment vertical="center"/>
      <protection locked="0"/>
    </xf>
    <xf numFmtId="49" fontId="65" fillId="0" borderId="0" xfId="0" applyNumberFormat="1" applyFont="1" applyAlignment="1" applyProtection="1">
      <alignment horizontal="right" vertical="center"/>
      <protection locked="0"/>
    </xf>
    <xf numFmtId="49" fontId="37" fillId="0" borderId="0" xfId="0" applyNumberFormat="1" applyFont="1" applyAlignment="1" applyProtection="1">
      <alignment horizontal="right" vertical="center"/>
      <protection locked="0"/>
    </xf>
    <xf numFmtId="0" fontId="37" fillId="0" borderId="0" xfId="0" applyFont="1" applyAlignment="1" applyProtection="1">
      <alignment vertical="center"/>
      <protection locked="0"/>
    </xf>
    <xf numFmtId="49" fontId="37" fillId="0" borderId="0" xfId="0" applyNumberFormat="1" applyFont="1" applyAlignment="1" applyProtection="1">
      <alignment horizontal="left" vertical="center"/>
      <protection locked="0"/>
    </xf>
    <xf numFmtId="0" fontId="37" fillId="0" borderId="0" xfId="0" applyFont="1" applyAlignment="1" applyProtection="1">
      <alignment horizontal="left" vertical="center"/>
      <protection locked="0"/>
    </xf>
    <xf numFmtId="0" fontId="65" fillId="0" borderId="0" xfId="0" applyFont="1" applyAlignment="1" applyProtection="1">
      <alignment vertical="center"/>
      <protection locked="0" hidden="1"/>
    </xf>
    <xf numFmtId="0" fontId="88" fillId="0" borderId="0" xfId="0" applyFont="1" applyAlignment="1" applyProtection="1">
      <alignment horizontal="left" vertical="center" wrapText="1"/>
      <protection locked="0"/>
    </xf>
    <xf numFmtId="0" fontId="88" fillId="0" borderId="0" xfId="0" applyFont="1" applyAlignment="1" applyProtection="1">
      <alignment vertical="center" wrapText="1"/>
      <protection locked="0"/>
    </xf>
    <xf numFmtId="49" fontId="89" fillId="0" borderId="0" xfId="0" applyNumberFormat="1" applyFont="1" applyAlignment="1" applyProtection="1">
      <alignment horizontal="left" vertical="center"/>
      <protection locked="0"/>
    </xf>
    <xf numFmtId="0" fontId="89" fillId="0" borderId="0" xfId="0" applyFont="1" applyAlignment="1" applyProtection="1">
      <alignment horizontal="left" vertical="center"/>
      <protection locked="0"/>
    </xf>
    <xf numFmtId="3" fontId="89" fillId="0" borderId="0" xfId="0" applyNumberFormat="1" applyFont="1" applyAlignment="1" applyProtection="1">
      <alignment vertical="center" wrapText="1"/>
      <protection locked="0" hidden="1"/>
    </xf>
    <xf numFmtId="3" fontId="37" fillId="0" borderId="0" xfId="0" applyNumberFormat="1" applyFont="1" applyAlignment="1" applyProtection="1">
      <alignment horizontal="left" vertical="center" wrapText="1"/>
      <protection locked="0" hidden="1"/>
    </xf>
    <xf numFmtId="9" fontId="47" fillId="25" borderId="0" xfId="74" applyFont="1" applyFill="1" applyBorder="1" applyAlignment="1" applyProtection="1">
      <alignment vertical="center"/>
      <protection locked="0"/>
    </xf>
    <xf numFmtId="0" fontId="3" fillId="25" borderId="0" xfId="0" applyFont="1" applyFill="1" applyAlignment="1" applyProtection="1">
      <alignment horizontal="left" vertical="center" wrapText="1"/>
      <protection locked="0"/>
    </xf>
    <xf numFmtId="0" fontId="3" fillId="25" borderId="0" xfId="0" applyFont="1" applyFill="1" applyAlignment="1" applyProtection="1">
      <alignment vertical="center" wrapText="1"/>
      <protection locked="0"/>
    </xf>
    <xf numFmtId="0" fontId="3" fillId="25" borderId="0" xfId="0" applyFont="1" applyFill="1" applyAlignment="1" applyProtection="1">
      <alignment vertical="center"/>
      <protection locked="0"/>
    </xf>
    <xf numFmtId="49" fontId="3" fillId="25" borderId="0" xfId="0" applyNumberFormat="1" applyFont="1" applyFill="1" applyAlignment="1" applyProtection="1">
      <alignment horizontal="right" vertical="center"/>
      <protection locked="0"/>
    </xf>
    <xf numFmtId="49" fontId="5" fillId="25" borderId="0" xfId="0" applyNumberFormat="1" applyFont="1" applyFill="1" applyAlignment="1" applyProtection="1">
      <alignment horizontal="right" vertical="center"/>
      <protection locked="0"/>
    </xf>
    <xf numFmtId="0" fontId="5" fillId="25" borderId="0" xfId="0" applyFont="1" applyFill="1" applyAlignment="1" applyProtection="1">
      <alignment vertical="center"/>
      <protection locked="0"/>
    </xf>
    <xf numFmtId="0" fontId="3" fillId="25" borderId="0" xfId="0" applyFont="1" applyFill="1" applyAlignment="1" applyProtection="1">
      <alignment vertical="center"/>
      <protection locked="0" hidden="1"/>
    </xf>
    <xf numFmtId="0" fontId="9" fillId="0" borderId="0" xfId="0" applyFont="1" applyAlignment="1" applyProtection="1">
      <alignment horizontal="left" vertical="center" wrapText="1"/>
      <protection locked="0"/>
    </xf>
    <xf numFmtId="0" fontId="9" fillId="0" borderId="0" xfId="0" applyFont="1" applyAlignment="1" applyProtection="1">
      <alignment vertical="center" wrapText="1"/>
      <protection locked="0"/>
    </xf>
    <xf numFmtId="0" fontId="9" fillId="0" borderId="0" xfId="0" applyFont="1" applyAlignment="1" applyProtection="1">
      <alignment vertical="center"/>
      <protection locked="0"/>
    </xf>
    <xf numFmtId="49" fontId="9" fillId="0" borderId="0" xfId="0" applyNumberFormat="1" applyFont="1" applyAlignment="1" applyProtection="1">
      <alignment horizontal="right" vertical="center"/>
      <protection locked="0"/>
    </xf>
    <xf numFmtId="49" fontId="92" fillId="0" borderId="0" xfId="0" applyNumberFormat="1" applyFont="1" applyAlignment="1" applyProtection="1">
      <alignment horizontal="right" vertical="center"/>
      <protection locked="0"/>
    </xf>
    <xf numFmtId="0" fontId="92" fillId="0" borderId="0" xfId="0" applyFont="1" applyAlignment="1" applyProtection="1">
      <alignment vertical="center"/>
      <protection locked="0"/>
    </xf>
    <xf numFmtId="49" fontId="92" fillId="0" borderId="0" xfId="0" applyNumberFormat="1" applyFont="1" applyAlignment="1" applyProtection="1">
      <alignment horizontal="left" vertical="center"/>
      <protection locked="0"/>
    </xf>
    <xf numFmtId="0" fontId="92" fillId="0" borderId="0" xfId="0" applyFont="1" applyAlignment="1" applyProtection="1">
      <alignment horizontal="left" vertical="center"/>
      <protection locked="0"/>
    </xf>
    <xf numFmtId="0" fontId="9" fillId="0" borderId="0" xfId="0" applyFont="1" applyAlignment="1" applyProtection="1">
      <alignment vertical="center"/>
      <protection locked="0" hidden="1"/>
    </xf>
    <xf numFmtId="0" fontId="63" fillId="0" borderId="0" xfId="0" applyFont="1" applyAlignment="1" applyProtection="1">
      <alignment horizontal="center" vertical="center" wrapText="1"/>
      <protection locked="0" hidden="1"/>
    </xf>
    <xf numFmtId="3" fontId="64" fillId="0" borderId="0" xfId="0" applyNumberFormat="1" applyFont="1" applyAlignment="1" applyProtection="1">
      <alignment horizontal="justify" vertical="center" wrapText="1"/>
      <protection locked="0" hidden="1"/>
    </xf>
    <xf numFmtId="3" fontId="64" fillId="0" borderId="0" xfId="0" applyNumberFormat="1" applyFont="1" applyAlignment="1" applyProtection="1">
      <alignment vertical="center" wrapText="1"/>
      <protection locked="0" hidden="1"/>
    </xf>
    <xf numFmtId="9" fontId="45" fillId="0" borderId="0" xfId="74" applyFont="1" applyBorder="1" applyAlignment="1" applyProtection="1">
      <alignment vertical="center"/>
      <protection locked="0"/>
    </xf>
    <xf numFmtId="0" fontId="41" fillId="25" borderId="0" xfId="0" applyFont="1" applyFill="1" applyAlignment="1" applyProtection="1">
      <alignment horizontal="left" vertical="center" wrapText="1"/>
      <protection locked="0"/>
    </xf>
    <xf numFmtId="0" fontId="41" fillId="25" borderId="0" xfId="0" applyFont="1" applyFill="1" applyAlignment="1" applyProtection="1">
      <alignment vertical="center" wrapText="1"/>
      <protection locked="0"/>
    </xf>
    <xf numFmtId="0" fontId="41" fillId="25" borderId="0" xfId="0" applyFont="1" applyFill="1" applyAlignment="1" applyProtection="1">
      <alignment vertical="center"/>
      <protection locked="0" hidden="1"/>
    </xf>
    <xf numFmtId="9" fontId="48" fillId="25" borderId="0" xfId="74" applyFont="1" applyFill="1" applyBorder="1" applyAlignment="1" applyProtection="1">
      <alignment vertical="center"/>
      <protection locked="0"/>
    </xf>
    <xf numFmtId="3" fontId="38" fillId="0" borderId="0" xfId="0" applyNumberFormat="1" applyFont="1" applyAlignment="1" applyProtection="1">
      <alignment horizontal="justify" vertical="center" wrapText="1"/>
      <protection hidden="1"/>
    </xf>
    <xf numFmtId="0" fontId="100" fillId="25" borderId="14" xfId="0" applyFont="1" applyFill="1" applyBorder="1" applyAlignment="1" applyProtection="1">
      <alignment vertical="center"/>
      <protection locked="0"/>
    </xf>
    <xf numFmtId="0" fontId="110" fillId="0" borderId="15" xfId="0" applyFont="1" applyBorder="1" applyAlignment="1" applyProtection="1">
      <alignment vertical="center"/>
      <protection locked="0"/>
    </xf>
    <xf numFmtId="0" fontId="110" fillId="0" borderId="15" xfId="0" applyFont="1" applyBorder="1" applyAlignment="1" applyProtection="1">
      <alignment horizontal="center" vertical="center"/>
      <protection locked="0"/>
    </xf>
    <xf numFmtId="4" fontId="111" fillId="0" borderId="15" xfId="0" applyNumberFormat="1" applyFont="1" applyBorder="1" applyAlignment="1" applyProtection="1">
      <alignment horizontal="center" vertical="center"/>
      <protection locked="0"/>
    </xf>
    <xf numFmtId="0" fontId="111" fillId="0" borderId="15" xfId="0" applyFont="1" applyBorder="1" applyAlignment="1" applyProtection="1">
      <alignment horizontal="center" vertical="center"/>
      <protection locked="0"/>
    </xf>
    <xf numFmtId="0" fontId="112" fillId="0" borderId="15" xfId="0" applyFont="1" applyBorder="1" applyAlignment="1" applyProtection="1">
      <alignment horizontal="center" vertical="center"/>
      <protection locked="0"/>
    </xf>
    <xf numFmtId="0" fontId="135" fillId="0" borderId="15" xfId="0" applyFont="1" applyBorder="1" applyAlignment="1" applyProtection="1">
      <alignment horizontal="center" vertical="center"/>
      <protection locked="0"/>
    </xf>
    <xf numFmtId="0" fontId="4" fillId="0" borderId="0" xfId="0" applyFont="1" applyAlignment="1" applyProtection="1">
      <alignment vertical="center"/>
      <protection locked="0"/>
    </xf>
    <xf numFmtId="4" fontId="51" fillId="35" borderId="10" xfId="0" applyNumberFormat="1" applyFont="1" applyFill="1" applyBorder="1" applyAlignment="1" applyProtection="1">
      <alignment horizontal="right" vertical="center" wrapText="1"/>
      <protection locked="0"/>
    </xf>
    <xf numFmtId="4" fontId="48" fillId="35" borderId="16" xfId="0" applyNumberFormat="1" applyFont="1" applyFill="1" applyBorder="1" applyAlignment="1" applyProtection="1">
      <alignment horizontal="center" vertical="center" wrapText="1"/>
      <protection locked="0"/>
    </xf>
    <xf numFmtId="4" fontId="48" fillId="35" borderId="13" xfId="0" applyNumberFormat="1" applyFont="1" applyFill="1" applyBorder="1" applyAlignment="1" applyProtection="1">
      <alignment horizontal="center" vertical="center" wrapText="1"/>
      <protection locked="0"/>
    </xf>
    <xf numFmtId="4" fontId="48" fillId="35" borderId="16" xfId="0" applyNumberFormat="1" applyFont="1" applyFill="1" applyBorder="1" applyAlignment="1" applyProtection="1">
      <alignment vertical="center" wrapText="1"/>
      <protection locked="0"/>
    </xf>
    <xf numFmtId="4" fontId="48" fillId="35" borderId="13" xfId="0" applyNumberFormat="1" applyFont="1" applyFill="1" applyBorder="1" applyAlignment="1" applyProtection="1">
      <alignment vertical="center" wrapText="1"/>
      <protection locked="0"/>
    </xf>
    <xf numFmtId="4" fontId="80" fillId="35" borderId="16" xfId="0" applyNumberFormat="1" applyFont="1" applyFill="1" applyBorder="1" applyAlignment="1" applyProtection="1">
      <alignment vertical="center" wrapText="1"/>
      <protection locked="0"/>
    </xf>
    <xf numFmtId="4" fontId="80" fillId="35" borderId="13" xfId="0" applyNumberFormat="1" applyFont="1" applyFill="1" applyBorder="1" applyAlignment="1" applyProtection="1">
      <alignment vertical="center" wrapText="1"/>
      <protection locked="0"/>
    </xf>
    <xf numFmtId="0" fontId="48" fillId="0" borderId="36" xfId="0" applyFont="1" applyBorder="1" applyAlignment="1" applyProtection="1">
      <alignment horizontal="center" vertical="center" wrapText="1"/>
      <protection locked="0"/>
    </xf>
    <xf numFmtId="0" fontId="48" fillId="0" borderId="12" xfId="0" applyFont="1" applyBorder="1" applyAlignment="1" applyProtection="1">
      <alignment horizontal="center" vertical="center" wrapText="1"/>
      <protection locked="0"/>
    </xf>
    <xf numFmtId="0" fontId="48" fillId="0" borderId="31" xfId="0" applyFont="1" applyBorder="1" applyAlignment="1" applyProtection="1">
      <alignment horizontal="center" vertical="center" wrapText="1"/>
      <protection locked="0"/>
    </xf>
    <xf numFmtId="0" fontId="48" fillId="0" borderId="0" xfId="0" applyFont="1" applyAlignment="1" applyProtection="1">
      <alignment horizontal="center" vertical="center" wrapText="1"/>
      <protection locked="0"/>
    </xf>
    <xf numFmtId="4" fontId="90" fillId="0" borderId="46" xfId="0" applyNumberFormat="1" applyFont="1" applyBorder="1" applyAlignment="1" applyProtection="1">
      <alignment horizontal="right" vertical="center" wrapText="1"/>
      <protection locked="0"/>
    </xf>
    <xf numFmtId="0" fontId="98" fillId="0" borderId="46" xfId="0" applyFont="1" applyBorder="1" applyAlignment="1">
      <alignment horizontal="right" vertical="center" wrapText="1"/>
    </xf>
    <xf numFmtId="4" fontId="48" fillId="0" borderId="10" xfId="0" applyNumberFormat="1" applyFont="1" applyBorder="1" applyAlignment="1" applyProtection="1">
      <alignment horizontal="right" vertical="center" wrapText="1"/>
      <protection locked="0"/>
    </xf>
    <xf numFmtId="4" fontId="48" fillId="0" borderId="35" xfId="0" applyNumberFormat="1" applyFont="1" applyBorder="1" applyAlignment="1" applyProtection="1">
      <alignment horizontal="right" vertical="center" wrapText="1"/>
      <protection locked="0"/>
    </xf>
    <xf numFmtId="4" fontId="45" fillId="25" borderId="45" xfId="0" applyNumberFormat="1" applyFont="1" applyFill="1" applyBorder="1" applyAlignment="1" applyProtection="1">
      <alignment horizontal="right" vertical="center" wrapText="1"/>
      <protection locked="0"/>
    </xf>
    <xf numFmtId="4" fontId="45" fillId="25" borderId="47" xfId="0" applyNumberFormat="1" applyFont="1" applyFill="1" applyBorder="1" applyAlignment="1" applyProtection="1">
      <alignment horizontal="right" vertical="center" wrapText="1"/>
      <protection locked="0"/>
    </xf>
    <xf numFmtId="0" fontId="94" fillId="34" borderId="10" xfId="0" applyFont="1" applyFill="1" applyBorder="1" applyAlignment="1" applyProtection="1">
      <alignment horizontal="center" vertical="center" wrapText="1"/>
      <protection locked="0"/>
    </xf>
    <xf numFmtId="0" fontId="55" fillId="29" borderId="10" xfId="0" applyFont="1" applyFill="1" applyBorder="1" applyAlignment="1" applyProtection="1">
      <alignment horizontal="center" vertical="center" wrapText="1"/>
      <protection locked="0"/>
    </xf>
    <xf numFmtId="0" fontId="52" fillId="0" borderId="10" xfId="0" applyFont="1" applyBorder="1" applyAlignment="1" applyProtection="1">
      <alignment horizontal="left" vertical="center" wrapText="1"/>
      <protection locked="0"/>
    </xf>
    <xf numFmtId="0" fontId="53" fillId="25" borderId="10" xfId="0" applyFont="1" applyFill="1" applyBorder="1" applyAlignment="1" applyProtection="1">
      <alignment horizontal="left" vertical="center" wrapText="1"/>
      <protection locked="0"/>
    </xf>
    <xf numFmtId="4" fontId="48" fillId="25" borderId="10" xfId="0" applyNumberFormat="1" applyFont="1" applyFill="1" applyBorder="1" applyAlignment="1" applyProtection="1">
      <alignment horizontal="right" vertical="center" wrapText="1"/>
      <protection locked="0"/>
    </xf>
    <xf numFmtId="0" fontId="48" fillId="0" borderId="0" xfId="0" applyFont="1" applyAlignment="1" applyProtection="1">
      <alignment vertical="center" wrapText="1"/>
      <protection locked="0"/>
    </xf>
    <xf numFmtId="0" fontId="73" fillId="0" borderId="0" xfId="0" applyFont="1" applyAlignment="1">
      <alignment vertical="center"/>
    </xf>
    <xf numFmtId="4" fontId="48" fillId="0" borderId="36" xfId="0" applyNumberFormat="1" applyFont="1" applyBorder="1" applyAlignment="1" applyProtection="1">
      <alignment vertical="center" wrapText="1"/>
      <protection locked="0"/>
    </xf>
    <xf numFmtId="4" fontId="73" fillId="0" borderId="32" xfId="0" applyNumberFormat="1" applyFont="1" applyBorder="1" applyAlignment="1">
      <alignment vertical="center" wrapText="1"/>
    </xf>
    <xf numFmtId="0" fontId="12" fillId="25" borderId="35" xfId="0" applyFont="1" applyFill="1" applyBorder="1" applyAlignment="1" applyProtection="1">
      <alignment horizontal="center" vertical="center" wrapText="1"/>
      <protection locked="0"/>
    </xf>
    <xf numFmtId="0" fontId="12" fillId="25" borderId="34" xfId="0" applyFont="1" applyFill="1" applyBorder="1" applyAlignment="1" applyProtection="1">
      <alignment horizontal="center" vertical="center" wrapText="1"/>
      <protection locked="0"/>
    </xf>
    <xf numFmtId="0" fontId="120" fillId="31" borderId="39" xfId="0" applyFont="1" applyFill="1" applyBorder="1" applyAlignment="1" applyProtection="1">
      <alignment horizontal="center" vertical="center" wrapText="1"/>
      <protection locked="0"/>
    </xf>
    <xf numFmtId="0" fontId="120" fillId="31" borderId="40" xfId="0" applyFont="1" applyFill="1" applyBorder="1" applyAlignment="1" applyProtection="1">
      <alignment horizontal="center" vertical="center" wrapText="1"/>
      <protection locked="0"/>
    </xf>
    <xf numFmtId="0" fontId="48" fillId="0" borderId="10" xfId="0" applyFont="1" applyBorder="1" applyAlignment="1" applyProtection="1">
      <alignment horizontal="left" vertical="center" wrapText="1"/>
      <protection locked="0"/>
    </xf>
    <xf numFmtId="0" fontId="102" fillId="0" borderId="0" xfId="0" applyFont="1" applyAlignment="1">
      <alignment horizontal="center" vertical="center"/>
    </xf>
    <xf numFmtId="9" fontId="45" fillId="25" borderId="45" xfId="74" applyFont="1" applyFill="1" applyBorder="1" applyAlignment="1" applyProtection="1">
      <alignment horizontal="right" vertical="center"/>
      <protection locked="0"/>
    </xf>
    <xf numFmtId="9" fontId="45" fillId="25" borderId="47" xfId="74" applyFont="1" applyFill="1" applyBorder="1" applyAlignment="1" applyProtection="1">
      <alignment horizontal="right" vertical="center"/>
      <protection locked="0"/>
    </xf>
    <xf numFmtId="4" fontId="48" fillId="25" borderId="35" xfId="0" applyNumberFormat="1" applyFont="1" applyFill="1" applyBorder="1" applyAlignment="1" applyProtection="1">
      <alignment horizontal="right" vertical="center" wrapText="1"/>
      <protection locked="0"/>
    </xf>
    <xf numFmtId="4" fontId="90" fillId="25" borderId="45" xfId="0" applyNumberFormat="1" applyFont="1" applyFill="1" applyBorder="1" applyAlignment="1" applyProtection="1">
      <alignment horizontal="right" vertical="center" wrapText="1"/>
      <protection locked="0"/>
    </xf>
    <xf numFmtId="4" fontId="90" fillId="25" borderId="47" xfId="0" applyNumberFormat="1" applyFont="1" applyFill="1" applyBorder="1" applyAlignment="1" applyProtection="1">
      <alignment horizontal="right" vertical="center" wrapText="1"/>
      <protection locked="0"/>
    </xf>
    <xf numFmtId="9" fontId="48" fillId="0" borderId="10" xfId="74" applyFont="1" applyBorder="1" applyAlignment="1" applyProtection="1">
      <alignment vertical="center"/>
      <protection locked="0"/>
    </xf>
    <xf numFmtId="0" fontId="73" fillId="0" borderId="0" xfId="0" applyFont="1" applyAlignment="1" applyProtection="1">
      <alignment vertical="center" wrapText="1"/>
      <protection locked="0"/>
    </xf>
    <xf numFmtId="0" fontId="45" fillId="25" borderId="46" xfId="0" applyFont="1" applyFill="1" applyBorder="1" applyAlignment="1" applyProtection="1">
      <alignment horizontal="center" vertical="center" wrapText="1"/>
      <protection locked="0"/>
    </xf>
    <xf numFmtId="0" fontId="45" fillId="25" borderId="47" xfId="0" applyFont="1" applyFill="1" applyBorder="1" applyAlignment="1" applyProtection="1">
      <alignment horizontal="center" vertical="center" wrapText="1"/>
      <protection locked="0"/>
    </xf>
    <xf numFmtId="0" fontId="45" fillId="26" borderId="46" xfId="0" applyFont="1" applyFill="1" applyBorder="1" applyAlignment="1" applyProtection="1">
      <alignment horizontal="center" vertical="center" wrapText="1"/>
      <protection locked="0"/>
    </xf>
    <xf numFmtId="0" fontId="46" fillId="26" borderId="16" xfId="0" applyFont="1" applyFill="1" applyBorder="1" applyAlignment="1" applyProtection="1">
      <alignment horizontal="center" vertical="center" wrapText="1"/>
      <protection locked="0"/>
    </xf>
    <xf numFmtId="0" fontId="46" fillId="26" borderId="13" xfId="0" applyFont="1" applyFill="1" applyBorder="1" applyAlignment="1" applyProtection="1">
      <alignment horizontal="center" vertical="center" wrapText="1"/>
      <protection locked="0"/>
    </xf>
    <xf numFmtId="0" fontId="45" fillId="25" borderId="10" xfId="0" applyFont="1" applyFill="1" applyBorder="1" applyAlignment="1" applyProtection="1">
      <alignment horizontal="center" vertical="center" wrapText="1"/>
      <protection locked="0"/>
    </xf>
    <xf numFmtId="4" fontId="80" fillId="32" borderId="10" xfId="0" applyNumberFormat="1" applyFont="1" applyFill="1" applyBorder="1" applyAlignment="1" applyProtection="1">
      <alignment horizontal="right" vertical="center" wrapText="1"/>
      <protection locked="0"/>
    </xf>
    <xf numFmtId="0" fontId="49" fillId="29" borderId="10" xfId="0" applyFont="1" applyFill="1" applyBorder="1" applyAlignment="1" applyProtection="1">
      <alignment horizontal="center" vertical="center" wrapText="1"/>
      <protection locked="0"/>
    </xf>
    <xf numFmtId="4" fontId="80" fillId="25" borderId="10" xfId="0" applyNumberFormat="1" applyFont="1" applyFill="1" applyBorder="1" applyAlignment="1" applyProtection="1">
      <alignment vertical="center" wrapText="1"/>
      <protection locked="0"/>
    </xf>
    <xf numFmtId="0" fontId="46" fillId="30" borderId="10" xfId="0" applyFont="1" applyFill="1" applyBorder="1" applyAlignment="1" applyProtection="1">
      <alignment horizontal="center" vertical="center" wrapText="1"/>
      <protection locked="0"/>
    </xf>
    <xf numFmtId="0" fontId="49" fillId="25" borderId="10" xfId="0" applyFont="1" applyFill="1" applyBorder="1" applyAlignment="1" applyProtection="1">
      <alignment horizontal="center" vertical="center" wrapText="1"/>
      <protection locked="0"/>
    </xf>
    <xf numFmtId="49" fontId="12"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hidden="1"/>
    </xf>
    <xf numFmtId="0" fontId="115" fillId="0" borderId="10" xfId="0" applyFont="1" applyBorder="1" applyAlignment="1" applyProtection="1">
      <alignment horizontal="left" vertical="center"/>
      <protection locked="0"/>
    </xf>
    <xf numFmtId="3" fontId="113" fillId="0" borderId="0" xfId="0" applyNumberFormat="1" applyFont="1" applyAlignment="1" applyProtection="1">
      <alignment horizontal="center" vertical="center"/>
      <protection hidden="1"/>
    </xf>
    <xf numFmtId="0" fontId="113" fillId="0" borderId="0" xfId="0" applyFont="1" applyAlignment="1" applyProtection="1">
      <alignment horizontal="center" vertical="center"/>
      <protection hidden="1"/>
    </xf>
    <xf numFmtId="0" fontId="110" fillId="0" borderId="16" xfId="0" applyFont="1" applyBorder="1" applyAlignment="1" applyProtection="1">
      <alignment horizontal="left" vertical="center"/>
      <protection hidden="1"/>
    </xf>
    <xf numFmtId="0" fontId="110" fillId="0" borderId="17" xfId="0" applyFont="1" applyBorder="1" applyAlignment="1" applyProtection="1">
      <alignment horizontal="left" vertical="center"/>
      <protection hidden="1"/>
    </xf>
    <xf numFmtId="0" fontId="100" fillId="0" borderId="0" xfId="0" applyFont="1" applyAlignment="1" applyProtection="1">
      <alignment horizontal="center" vertical="center"/>
      <protection locked="0"/>
    </xf>
    <xf numFmtId="0" fontId="105" fillId="0" borderId="0" xfId="0" applyFont="1" applyAlignment="1" applyProtection="1">
      <alignment horizontal="center" vertical="center"/>
      <protection locked="0"/>
    </xf>
    <xf numFmtId="0" fontId="115" fillId="0" borderId="10" xfId="0" applyFont="1" applyBorder="1" applyAlignment="1" applyProtection="1">
      <alignment horizontal="left" vertical="center" wrapText="1" shrinkToFit="1"/>
      <protection locked="0"/>
    </xf>
    <xf numFmtId="0" fontId="100" fillId="0" borderId="16" xfId="0" applyFont="1" applyBorder="1" applyAlignment="1" applyProtection="1">
      <alignment horizontal="left" vertical="center"/>
      <protection locked="0"/>
    </xf>
    <xf numFmtId="0" fontId="100" fillId="0" borderId="17" xfId="0" applyFont="1" applyBorder="1" applyAlignment="1" applyProtection="1">
      <alignment horizontal="left" vertical="center"/>
      <protection locked="0"/>
    </xf>
    <xf numFmtId="0" fontId="120" fillId="26" borderId="16" xfId="0" applyFont="1" applyFill="1" applyBorder="1" applyAlignment="1" applyProtection="1">
      <alignment horizontal="center" vertical="center" wrapText="1"/>
      <protection locked="0"/>
    </xf>
    <xf numFmtId="0" fontId="120" fillId="26" borderId="17" xfId="0" applyFont="1" applyFill="1" applyBorder="1" applyAlignment="1" applyProtection="1">
      <alignment horizontal="center" vertical="center" wrapText="1"/>
      <protection locked="0"/>
    </xf>
    <xf numFmtId="0" fontId="120" fillId="26" borderId="13" xfId="0" applyFont="1" applyFill="1" applyBorder="1" applyAlignment="1" applyProtection="1">
      <alignment horizontal="center" vertical="center" wrapText="1"/>
      <protection locked="0"/>
    </xf>
    <xf numFmtId="0" fontId="110" fillId="0" borderId="16" xfId="0" applyFont="1" applyBorder="1" applyAlignment="1" applyProtection="1">
      <alignment horizontal="left" vertical="center" wrapText="1"/>
      <protection locked="0"/>
    </xf>
    <xf numFmtId="0" fontId="110" fillId="0" borderId="17" xfId="0" applyFont="1" applyBorder="1" applyAlignment="1" applyProtection="1">
      <alignment horizontal="left" vertical="center" wrapText="1"/>
      <protection locked="0"/>
    </xf>
    <xf numFmtId="0" fontId="132" fillId="0" borderId="16" xfId="0" applyFont="1" applyBorder="1" applyAlignment="1" applyProtection="1">
      <alignment horizontal="left" vertical="center" wrapText="1"/>
      <protection locked="0"/>
    </xf>
    <xf numFmtId="0" fontId="132" fillId="0" borderId="17" xfId="0" applyFont="1" applyBorder="1" applyAlignment="1" applyProtection="1">
      <alignment horizontal="left" vertical="center" wrapText="1"/>
      <protection locked="0"/>
    </xf>
    <xf numFmtId="0" fontId="132" fillId="0" borderId="13" xfId="0" applyFont="1" applyBorder="1" applyAlignment="1" applyProtection="1">
      <alignment horizontal="left" vertical="center" wrapText="1"/>
      <protection locked="0"/>
    </xf>
    <xf numFmtId="0" fontId="110" fillId="0" borderId="13" xfId="0" applyFont="1" applyBorder="1" applyAlignment="1" applyProtection="1">
      <alignment horizontal="left" vertical="center" wrapText="1"/>
      <protection locked="0"/>
    </xf>
    <xf numFmtId="0" fontId="46" fillId="26" borderId="36" xfId="0" applyFont="1" applyFill="1" applyBorder="1" applyAlignment="1" applyProtection="1">
      <alignment horizontal="center" vertical="center" wrapText="1"/>
      <protection locked="0"/>
    </xf>
    <xf numFmtId="0" fontId="46" fillId="26" borderId="32" xfId="0" applyFont="1" applyFill="1" applyBorder="1" applyAlignment="1" applyProtection="1">
      <alignment horizontal="center" vertical="center" wrapText="1"/>
      <protection locked="0"/>
    </xf>
    <xf numFmtId="0" fontId="46" fillId="26" borderId="14" xfId="0" applyFont="1" applyFill="1" applyBorder="1" applyAlignment="1" applyProtection="1">
      <alignment horizontal="center" vertical="center" wrapText="1"/>
      <protection locked="0"/>
    </xf>
    <xf numFmtId="0" fontId="46" fillId="26" borderId="33" xfId="0" applyFont="1" applyFill="1" applyBorder="1" applyAlignment="1" applyProtection="1">
      <alignment horizontal="center" vertical="center" wrapText="1"/>
      <protection locked="0"/>
    </xf>
    <xf numFmtId="0" fontId="127" fillId="0" borderId="10" xfId="0" applyFont="1" applyBorder="1" applyAlignment="1" applyProtection="1">
      <alignment horizontal="center" vertical="center" wrapText="1"/>
      <protection locked="0"/>
    </xf>
    <xf numFmtId="0" fontId="115" fillId="0" borderId="10" xfId="0" applyFont="1" applyBorder="1" applyAlignment="1" applyProtection="1">
      <alignment horizontal="left" vertical="center" wrapText="1"/>
      <protection locked="0"/>
    </xf>
    <xf numFmtId="0" fontId="120" fillId="26" borderId="36" xfId="0" applyFont="1" applyFill="1" applyBorder="1" applyAlignment="1" applyProtection="1">
      <alignment horizontal="center" vertical="center" wrapText="1"/>
      <protection locked="0"/>
    </xf>
    <xf numFmtId="0" fontId="120" fillId="26" borderId="32" xfId="0" applyFont="1" applyFill="1" applyBorder="1" applyAlignment="1" applyProtection="1">
      <alignment horizontal="center" vertical="center" wrapText="1"/>
      <protection locked="0"/>
    </xf>
    <xf numFmtId="0" fontId="120" fillId="26" borderId="14" xfId="0" applyFont="1" applyFill="1" applyBorder="1" applyAlignment="1" applyProtection="1">
      <alignment horizontal="center" vertical="center" wrapText="1"/>
      <protection locked="0"/>
    </xf>
    <xf numFmtId="0" fontId="120" fillId="26" borderId="33" xfId="0" applyFont="1" applyFill="1" applyBorder="1" applyAlignment="1" applyProtection="1">
      <alignment horizontal="center" vertical="center" wrapText="1"/>
      <protection locked="0"/>
    </xf>
    <xf numFmtId="0" fontId="116" fillId="0" borderId="10" xfId="0" applyFont="1" applyBorder="1" applyAlignment="1" applyProtection="1">
      <alignment horizontal="left" vertical="center" wrapText="1"/>
      <protection locked="0"/>
    </xf>
    <xf numFmtId="0" fontId="120" fillId="26" borderId="15" xfId="0" applyFont="1" applyFill="1" applyBorder="1" applyAlignment="1" applyProtection="1">
      <alignment horizontal="center" vertical="center" wrapText="1"/>
      <protection locked="0"/>
    </xf>
    <xf numFmtId="0" fontId="120" fillId="25" borderId="10" xfId="0" applyFont="1" applyFill="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2" fillId="0" borderId="13" xfId="0" applyFont="1" applyBorder="1" applyAlignment="1" applyProtection="1">
      <alignment horizontal="center" vertical="center" wrapText="1"/>
      <protection locked="0"/>
    </xf>
    <xf numFmtId="0" fontId="12" fillId="24" borderId="16" xfId="0" applyFont="1" applyFill="1" applyBorder="1" applyAlignment="1" applyProtection="1">
      <alignment horizontal="center" vertical="center" wrapText="1"/>
      <protection locked="0"/>
    </xf>
    <xf numFmtId="0" fontId="12" fillId="24" borderId="13" xfId="0" applyFont="1" applyFill="1" applyBorder="1" applyAlignment="1" applyProtection="1">
      <alignment horizontal="center" vertical="center" wrapText="1"/>
      <protection locked="0"/>
    </xf>
    <xf numFmtId="0" fontId="120" fillId="26" borderId="10" xfId="0" applyFont="1" applyFill="1" applyBorder="1" applyAlignment="1" applyProtection="1">
      <alignment horizontal="center" vertical="center" wrapText="1"/>
      <protection locked="0"/>
    </xf>
    <xf numFmtId="0" fontId="46" fillId="33" borderId="10" xfId="0" applyFont="1" applyFill="1" applyBorder="1" applyAlignment="1" applyProtection="1">
      <alignment horizontal="center" vertical="center" wrapText="1"/>
      <protection locked="0"/>
    </xf>
    <xf numFmtId="0" fontId="48" fillId="0" borderId="16" xfId="0" applyFont="1" applyBorder="1" applyAlignment="1" applyProtection="1">
      <alignment horizontal="left" vertical="center" wrapText="1"/>
      <protection locked="0"/>
    </xf>
    <xf numFmtId="0" fontId="48" fillId="0" borderId="17" xfId="0" applyFont="1" applyBorder="1" applyAlignment="1" applyProtection="1">
      <alignment horizontal="left" vertical="center" wrapText="1"/>
      <protection locked="0"/>
    </xf>
    <xf numFmtId="0" fontId="48" fillId="0" borderId="13" xfId="0" applyFont="1" applyBorder="1" applyAlignment="1" applyProtection="1">
      <alignment horizontal="left" vertical="center" wrapText="1"/>
      <protection locked="0"/>
    </xf>
    <xf numFmtId="0" fontId="46" fillId="26" borderId="17" xfId="0" applyFont="1" applyFill="1" applyBorder="1" applyAlignment="1" applyProtection="1">
      <alignment horizontal="center" vertical="center" wrapText="1"/>
      <protection locked="0"/>
    </xf>
    <xf numFmtId="0" fontId="120" fillId="35" borderId="39" xfId="0" applyFont="1" applyFill="1" applyBorder="1" applyAlignment="1" applyProtection="1">
      <alignment horizontal="center" vertical="center" wrapText="1"/>
      <protection locked="0"/>
    </xf>
    <xf numFmtId="0" fontId="120" fillId="35" borderId="40" xfId="0" applyFont="1" applyFill="1" applyBorder="1" applyAlignment="1" applyProtection="1">
      <alignment horizontal="center" vertical="center" wrapText="1"/>
      <protection locked="0"/>
    </xf>
    <xf numFmtId="0" fontId="91" fillId="0" borderId="36" xfId="0" applyFont="1" applyBorder="1" applyAlignment="1" applyProtection="1">
      <alignment horizontal="center" vertical="center" wrapText="1"/>
      <protection locked="0"/>
    </xf>
    <xf numFmtId="0" fontId="91" fillId="0" borderId="32" xfId="0" applyFont="1" applyBorder="1" applyAlignment="1" applyProtection="1">
      <alignment horizontal="center" vertical="center" wrapText="1"/>
      <protection locked="0"/>
    </xf>
    <xf numFmtId="0" fontId="91" fillId="0" borderId="31" xfId="0" applyFont="1" applyBorder="1" applyAlignment="1" applyProtection="1">
      <alignment horizontal="center" vertical="center" wrapText="1"/>
      <protection locked="0"/>
    </xf>
    <xf numFmtId="0" fontId="91" fillId="0" borderId="41" xfId="0" applyFont="1" applyBorder="1" applyAlignment="1" applyProtection="1">
      <alignment horizontal="center" vertical="center" wrapText="1"/>
      <protection locked="0"/>
    </xf>
    <xf numFmtId="0" fontId="91" fillId="0" borderId="14" xfId="0" applyFont="1" applyBorder="1" applyAlignment="1" applyProtection="1">
      <alignment horizontal="center" vertical="center" wrapText="1"/>
      <protection locked="0"/>
    </xf>
    <xf numFmtId="0" fontId="91" fillId="0" borderId="33" xfId="0" applyFont="1" applyBorder="1" applyAlignment="1" applyProtection="1">
      <alignment horizontal="center" vertical="center" wrapText="1"/>
      <protection locked="0"/>
    </xf>
    <xf numFmtId="0" fontId="48" fillId="0" borderId="32" xfId="0" applyFont="1" applyBorder="1" applyAlignment="1" applyProtection="1">
      <alignment horizontal="center" vertical="center" wrapText="1"/>
      <protection locked="0"/>
    </xf>
    <xf numFmtId="0" fontId="48" fillId="0" borderId="41" xfId="0" applyFont="1" applyBorder="1" applyAlignment="1" applyProtection="1">
      <alignment horizontal="center" vertical="center" wrapText="1"/>
      <protection locked="0"/>
    </xf>
    <xf numFmtId="0" fontId="48" fillId="0" borderId="14" xfId="0" applyFont="1" applyBorder="1" applyAlignment="1" applyProtection="1">
      <alignment horizontal="center" vertical="center" wrapText="1"/>
      <protection locked="0"/>
    </xf>
    <xf numFmtId="0" fontId="48" fillId="0" borderId="33" xfId="0" applyFont="1" applyBorder="1" applyAlignment="1" applyProtection="1">
      <alignment horizontal="center" vertical="center" wrapText="1"/>
      <protection locked="0"/>
    </xf>
    <xf numFmtId="0" fontId="12" fillId="25" borderId="42" xfId="0" applyFont="1" applyFill="1" applyBorder="1" applyAlignment="1" applyProtection="1">
      <alignment horizontal="center" vertical="center" wrapText="1"/>
      <protection locked="0"/>
    </xf>
    <xf numFmtId="0" fontId="46" fillId="34" borderId="10" xfId="0" applyFont="1" applyFill="1" applyBorder="1" applyAlignment="1" applyProtection="1">
      <alignment horizontal="center" vertical="center" wrapText="1"/>
      <protection locked="0"/>
    </xf>
    <xf numFmtId="0" fontId="100" fillId="0" borderId="16" xfId="0" applyFont="1" applyBorder="1" applyAlignment="1" applyProtection="1">
      <alignment horizontal="left" vertical="center" wrapText="1"/>
      <protection locked="0"/>
    </xf>
    <xf numFmtId="0" fontId="100" fillId="0" borderId="17" xfId="0" applyFont="1" applyBorder="1" applyAlignment="1" applyProtection="1">
      <alignment horizontal="left" vertical="center" wrapText="1"/>
      <protection locked="0"/>
    </xf>
    <xf numFmtId="0" fontId="100" fillId="0" borderId="13" xfId="0" applyFont="1" applyBorder="1" applyAlignment="1" applyProtection="1">
      <alignment horizontal="left" vertical="center" wrapText="1"/>
      <protection locked="0"/>
    </xf>
    <xf numFmtId="0" fontId="123" fillId="34" borderId="16" xfId="0" applyFont="1" applyFill="1" applyBorder="1" applyAlignment="1" applyProtection="1">
      <alignment horizontal="center" vertical="center" wrapText="1"/>
      <protection locked="0"/>
    </xf>
    <xf numFmtId="0" fontId="123" fillId="34" borderId="38" xfId="0" applyFont="1" applyFill="1" applyBorder="1" applyAlignment="1" applyProtection="1">
      <alignment horizontal="center" vertical="center" wrapText="1"/>
      <protection locked="0"/>
    </xf>
    <xf numFmtId="0" fontId="136" fillId="24" borderId="39" xfId="0" applyFont="1" applyFill="1" applyBorder="1" applyAlignment="1" applyProtection="1">
      <alignment horizontal="center" vertical="center" wrapText="1"/>
      <protection locked="0"/>
    </xf>
    <xf numFmtId="0" fontId="136" fillId="24" borderId="40" xfId="0" applyFont="1" applyFill="1" applyBorder="1" applyAlignment="1" applyProtection="1">
      <alignment horizontal="center" vertical="center" wrapText="1"/>
      <protection locked="0"/>
    </xf>
    <xf numFmtId="0" fontId="120" fillId="26" borderId="38" xfId="0" applyFont="1" applyFill="1" applyBorder="1" applyAlignment="1" applyProtection="1">
      <alignment horizontal="center" vertical="center" wrapText="1"/>
      <protection locked="0"/>
    </xf>
    <xf numFmtId="0" fontId="12" fillId="25" borderId="31" xfId="0" applyFont="1" applyFill="1" applyBorder="1" applyAlignment="1" applyProtection="1">
      <alignment horizontal="center" vertical="center" wrapText="1"/>
      <protection locked="0"/>
    </xf>
    <xf numFmtId="0" fontId="12" fillId="25" borderId="0" xfId="0" applyFont="1" applyFill="1" applyAlignment="1" applyProtection="1">
      <alignment horizontal="center" vertical="center" wrapText="1"/>
      <protection locked="0"/>
    </xf>
    <xf numFmtId="0" fontId="12" fillId="25" borderId="16" xfId="0" applyFont="1" applyFill="1" applyBorder="1" applyAlignment="1" applyProtection="1">
      <alignment horizontal="center" vertical="center" wrapText="1"/>
      <protection locked="0"/>
    </xf>
    <xf numFmtId="0" fontId="46" fillId="36" borderId="10" xfId="0" applyFont="1" applyFill="1" applyBorder="1" applyAlignment="1" applyProtection="1">
      <alignment horizontal="center" vertical="center" wrapText="1"/>
      <protection locked="0"/>
    </xf>
    <xf numFmtId="14" fontId="45" fillId="0" borderId="0" xfId="0" applyNumberFormat="1" applyFont="1" applyAlignment="1" applyProtection="1">
      <alignment vertical="center" wrapText="1"/>
      <protection locked="0"/>
    </xf>
    <xf numFmtId="0" fontId="46" fillId="26" borderId="10" xfId="0" applyFont="1" applyFill="1" applyBorder="1" applyAlignment="1" applyProtection="1">
      <alignment horizontal="center" vertical="center" wrapText="1"/>
      <protection locked="0"/>
    </xf>
    <xf numFmtId="0" fontId="46" fillId="31" borderId="10" xfId="0" applyFont="1" applyFill="1" applyBorder="1" applyAlignment="1" applyProtection="1">
      <alignment horizontal="center" vertical="center" wrapText="1"/>
      <protection locked="0"/>
    </xf>
    <xf numFmtId="0" fontId="79" fillId="32" borderId="10" xfId="0" applyFont="1" applyFill="1" applyBorder="1" applyAlignment="1" applyProtection="1">
      <alignment horizontal="center" vertical="center" wrapText="1"/>
      <protection locked="0"/>
    </xf>
    <xf numFmtId="4" fontId="80" fillId="32" borderId="10" xfId="0" applyNumberFormat="1" applyFont="1" applyFill="1" applyBorder="1" applyAlignment="1" applyProtection="1">
      <alignment vertical="center" wrapText="1"/>
      <protection locked="0"/>
    </xf>
    <xf numFmtId="4" fontId="48" fillId="25" borderId="10" xfId="0" applyNumberFormat="1" applyFont="1" applyFill="1" applyBorder="1" applyAlignment="1" applyProtection="1">
      <alignment vertical="center" wrapText="1"/>
      <protection locked="0"/>
    </xf>
    <xf numFmtId="0" fontId="46" fillId="35" borderId="16" xfId="0" applyFont="1" applyFill="1" applyBorder="1" applyAlignment="1" applyProtection="1">
      <alignment horizontal="center" vertical="center" wrapText="1"/>
      <protection locked="0"/>
    </xf>
    <xf numFmtId="0" fontId="46" fillId="35" borderId="13" xfId="0" applyFont="1" applyFill="1" applyBorder="1" applyAlignment="1" applyProtection="1">
      <alignment horizontal="center" vertical="center" wrapText="1"/>
      <protection locked="0"/>
    </xf>
    <xf numFmtId="0" fontId="123" fillId="32" borderId="37" xfId="0" applyFont="1" applyFill="1" applyBorder="1" applyAlignment="1" applyProtection="1">
      <alignment horizontal="center" vertical="center" wrapText="1"/>
      <protection locked="0"/>
    </xf>
    <xf numFmtId="0" fontId="123" fillId="32" borderId="13" xfId="0" applyFont="1" applyFill="1" applyBorder="1" applyAlignment="1" applyProtection="1">
      <alignment horizontal="center" vertical="center" wrapText="1"/>
      <protection locked="0"/>
    </xf>
    <xf numFmtId="0" fontId="123" fillId="33" borderId="16" xfId="0" applyFont="1" applyFill="1" applyBorder="1" applyAlignment="1" applyProtection="1">
      <alignment horizontal="center" vertical="center" wrapText="1"/>
      <protection locked="0"/>
    </xf>
    <xf numFmtId="0" fontId="123" fillId="33" borderId="38" xfId="0" applyFont="1" applyFill="1" applyBorder="1" applyAlignment="1" applyProtection="1">
      <alignment horizontal="center" vertical="center" wrapText="1"/>
      <protection locked="0"/>
    </xf>
    <xf numFmtId="0" fontId="46" fillId="26" borderId="12" xfId="0" applyFont="1" applyFill="1" applyBorder="1" applyAlignment="1" applyProtection="1">
      <alignment horizontal="center" vertical="center" wrapText="1"/>
      <protection locked="0"/>
    </xf>
    <xf numFmtId="0" fontId="73" fillId="0" borderId="0" xfId="0" applyFont="1" applyAlignment="1" applyProtection="1">
      <alignment horizontal="center" vertical="center" wrapText="1"/>
      <protection locked="0"/>
    </xf>
    <xf numFmtId="0" fontId="73" fillId="0" borderId="0" xfId="0" applyFont="1" applyAlignment="1">
      <alignment horizontal="center" vertical="center" wrapText="1"/>
    </xf>
    <xf numFmtId="4" fontId="80" fillId="32" borderId="35" xfId="0" applyNumberFormat="1" applyFont="1" applyFill="1" applyBorder="1" applyAlignment="1" applyProtection="1">
      <alignment horizontal="right" vertical="center" wrapText="1"/>
      <protection locked="0"/>
    </xf>
    <xf numFmtId="9" fontId="48" fillId="0" borderId="49" xfId="74" applyFont="1" applyBorder="1" applyAlignment="1" applyProtection="1">
      <alignment horizontal="right" vertical="center"/>
      <protection locked="0"/>
    </xf>
    <xf numFmtId="9" fontId="48" fillId="0" borderId="50" xfId="74" applyFont="1" applyBorder="1" applyAlignment="1" applyProtection="1">
      <alignment horizontal="right" vertical="center"/>
      <protection locked="0"/>
    </xf>
    <xf numFmtId="0" fontId="51" fillId="0" borderId="0" xfId="0" applyFont="1" applyAlignment="1" applyProtection="1">
      <alignment horizontal="center" vertical="center" wrapText="1"/>
      <protection locked="0"/>
    </xf>
    <xf numFmtId="0" fontId="73" fillId="0" borderId="15" xfId="0" applyFont="1" applyBorder="1" applyAlignment="1" applyProtection="1">
      <alignment horizontal="center" vertical="center"/>
      <protection locked="0"/>
    </xf>
    <xf numFmtId="3" fontId="48" fillId="0" borderId="16" xfId="0" applyNumberFormat="1" applyFont="1" applyBorder="1" applyAlignment="1" applyProtection="1">
      <alignment horizontal="center" vertical="center"/>
      <protection locked="0"/>
    </xf>
    <xf numFmtId="3" fontId="48" fillId="0" borderId="13" xfId="0" applyNumberFormat="1" applyFont="1" applyBorder="1" applyAlignment="1" applyProtection="1">
      <alignment horizontal="center" vertical="center"/>
      <protection locked="0"/>
    </xf>
    <xf numFmtId="4" fontId="48" fillId="35" borderId="49" xfId="0" applyNumberFormat="1" applyFont="1" applyFill="1" applyBorder="1" applyAlignment="1" applyProtection="1">
      <alignment horizontal="right" vertical="center" wrapText="1"/>
      <protection locked="0"/>
    </xf>
    <xf numFmtId="4" fontId="48" fillId="35" borderId="50" xfId="0" applyNumberFormat="1" applyFont="1" applyFill="1" applyBorder="1" applyAlignment="1" applyProtection="1">
      <alignment horizontal="right" vertical="center" wrapText="1"/>
      <protection locked="0"/>
    </xf>
    <xf numFmtId="4" fontId="45" fillId="35" borderId="51" xfId="0" applyNumberFormat="1" applyFont="1" applyFill="1" applyBorder="1" applyAlignment="1" applyProtection="1">
      <alignment horizontal="right" vertical="center" wrapText="1"/>
      <protection locked="0"/>
    </xf>
    <xf numFmtId="4" fontId="45" fillId="35" borderId="52" xfId="0" applyNumberFormat="1" applyFont="1" applyFill="1" applyBorder="1" applyAlignment="1" applyProtection="1">
      <alignment horizontal="right" vertical="center" wrapText="1"/>
      <protection locked="0"/>
    </xf>
    <xf numFmtId="4" fontId="73" fillId="0" borderId="10" xfId="0" applyNumberFormat="1" applyFont="1" applyBorder="1" applyAlignment="1">
      <alignment horizontal="right" vertical="center" wrapText="1"/>
    </xf>
    <xf numFmtId="4" fontId="48" fillId="0" borderId="36" xfId="0" applyNumberFormat="1" applyFont="1" applyBorder="1" applyAlignment="1" applyProtection="1">
      <alignment horizontal="right" vertical="center" wrapText="1"/>
      <protection locked="0"/>
    </xf>
    <xf numFmtId="4" fontId="48" fillId="0" borderId="32" xfId="0" applyNumberFormat="1" applyFont="1" applyBorder="1" applyAlignment="1" applyProtection="1">
      <alignment horizontal="right" vertical="center" wrapText="1"/>
      <protection locked="0"/>
    </xf>
    <xf numFmtId="4" fontId="48" fillId="0" borderId="10" xfId="0" applyNumberFormat="1" applyFont="1" applyBorder="1" applyAlignment="1" applyProtection="1">
      <alignment horizontal="center" vertical="center"/>
      <protection locked="0"/>
    </xf>
    <xf numFmtId="0" fontId="48" fillId="0" borderId="10" xfId="0" applyFont="1" applyBorder="1" applyAlignment="1" applyProtection="1">
      <alignment horizontal="center" vertical="center"/>
      <protection locked="0"/>
    </xf>
    <xf numFmtId="4" fontId="73" fillId="0" borderId="35" xfId="0" applyNumberFormat="1" applyFont="1" applyBorder="1" applyAlignment="1" applyProtection="1">
      <alignment horizontal="center" vertical="center"/>
      <protection locked="0"/>
    </xf>
    <xf numFmtId="0" fontId="73" fillId="0" borderId="35" xfId="0" applyFont="1" applyBorder="1" applyAlignment="1" applyProtection="1">
      <alignment horizontal="center" vertical="center"/>
      <protection locked="0"/>
    </xf>
    <xf numFmtId="4" fontId="98" fillId="0" borderId="46" xfId="0" applyNumberFormat="1" applyFont="1" applyBorder="1" applyAlignment="1" applyProtection="1">
      <alignment horizontal="center" vertical="center" wrapText="1"/>
      <protection locked="0"/>
    </xf>
    <xf numFmtId="0" fontId="98" fillId="0" borderId="47" xfId="0" applyFont="1" applyBorder="1" applyAlignment="1" applyProtection="1">
      <alignment horizontal="center" vertical="center" wrapText="1"/>
      <protection locked="0"/>
    </xf>
    <xf numFmtId="4" fontId="48" fillId="0" borderId="32" xfId="0" applyNumberFormat="1" applyFont="1" applyBorder="1" applyAlignment="1" applyProtection="1">
      <alignment vertical="center" wrapText="1"/>
      <protection locked="0"/>
    </xf>
    <xf numFmtId="0" fontId="93" fillId="0" borderId="12" xfId="0" applyFont="1" applyBorder="1" applyAlignment="1" applyProtection="1">
      <alignment horizontal="center" vertical="center"/>
      <protection locked="0"/>
    </xf>
    <xf numFmtId="0" fontId="47" fillId="0" borderId="35" xfId="0" applyFont="1" applyBorder="1" applyAlignment="1" applyProtection="1">
      <alignment horizontal="left" vertical="center" wrapText="1"/>
      <protection locked="0"/>
    </xf>
  </cellXfs>
  <cellStyles count="89">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alculation 3" xfId="27" xr:uid="{00000000-0005-0000-0000-00001A000000}"/>
    <cellStyle name="Check Cell 2" xfId="28" xr:uid="{00000000-0005-0000-0000-00001B000000}"/>
    <cellStyle name="Comma 2" xfId="29" xr:uid="{00000000-0005-0000-0000-00001C000000}"/>
    <cellStyle name="Comma 3" xfId="30" xr:uid="{00000000-0005-0000-0000-00001D000000}"/>
    <cellStyle name="Comma 3 2" xfId="31" xr:uid="{00000000-0005-0000-0000-00001E000000}"/>
    <cellStyle name="Comma 3 3" xfId="32" xr:uid="{00000000-0005-0000-0000-00001F000000}"/>
    <cellStyle name="Comma 3 4" xfId="33" xr:uid="{00000000-0005-0000-0000-000020000000}"/>
    <cellStyle name="Comma 4" xfId="34" xr:uid="{00000000-0005-0000-0000-000021000000}"/>
    <cellStyle name="Comma 4 2" xfId="35" xr:uid="{00000000-0005-0000-0000-000022000000}"/>
    <cellStyle name="Comma 4 3" xfId="36" xr:uid="{00000000-0005-0000-0000-000023000000}"/>
    <cellStyle name="Comma 4 4" xfId="37" xr:uid="{00000000-0005-0000-0000-000024000000}"/>
    <cellStyle name="Explanatory Text 2" xfId="38" xr:uid="{00000000-0005-0000-0000-000025000000}"/>
    <cellStyle name="Good 2" xfId="39" xr:uid="{00000000-0005-0000-0000-000026000000}"/>
    <cellStyle name="Heading 1 2" xfId="40" xr:uid="{00000000-0005-0000-0000-000027000000}"/>
    <cellStyle name="Heading 2 2" xfId="41" xr:uid="{00000000-0005-0000-0000-000028000000}"/>
    <cellStyle name="Heading 3 2" xfId="42" xr:uid="{00000000-0005-0000-0000-000029000000}"/>
    <cellStyle name="Heading 4 2" xfId="43" xr:uid="{00000000-0005-0000-0000-00002A000000}"/>
    <cellStyle name="Hyperlink" xfId="44" builtinId="8"/>
    <cellStyle name="Input 2" xfId="45" xr:uid="{00000000-0005-0000-0000-00002C000000}"/>
    <cellStyle name="Input 3" xfId="46" xr:uid="{00000000-0005-0000-0000-00002D000000}"/>
    <cellStyle name="Linked Cell 2" xfId="47" xr:uid="{00000000-0005-0000-0000-00002E000000}"/>
    <cellStyle name="Neutral 2" xfId="48" xr:uid="{00000000-0005-0000-0000-00002F000000}"/>
    <cellStyle name="Normal" xfId="0" builtinId="0"/>
    <cellStyle name="Normal 11" xfId="49" xr:uid="{00000000-0005-0000-0000-000031000000}"/>
    <cellStyle name="Normal 12" xfId="50" xr:uid="{00000000-0005-0000-0000-000032000000}"/>
    <cellStyle name="Normal 2" xfId="51" xr:uid="{00000000-0005-0000-0000-000033000000}"/>
    <cellStyle name="Normal 2 2" xfId="52" xr:uid="{00000000-0005-0000-0000-000034000000}"/>
    <cellStyle name="Normal 2 2 2" xfId="53" xr:uid="{00000000-0005-0000-0000-000035000000}"/>
    <cellStyle name="Normal 2 2 3" xfId="54" xr:uid="{00000000-0005-0000-0000-000036000000}"/>
    <cellStyle name="Normal 2 2 4" xfId="55" xr:uid="{00000000-0005-0000-0000-000037000000}"/>
    <cellStyle name="Normal 3" xfId="56" xr:uid="{00000000-0005-0000-0000-000038000000}"/>
    <cellStyle name="Normal 4" xfId="57" xr:uid="{00000000-0005-0000-0000-000039000000}"/>
    <cellStyle name="Normal 4 2" xfId="58" xr:uid="{00000000-0005-0000-0000-00003A000000}"/>
    <cellStyle name="Normal 4 3" xfId="59" xr:uid="{00000000-0005-0000-0000-00003B000000}"/>
    <cellStyle name="Normal 4 4" xfId="60" xr:uid="{00000000-0005-0000-0000-00003C000000}"/>
    <cellStyle name="Normal 5" xfId="61" xr:uid="{00000000-0005-0000-0000-00003D000000}"/>
    <cellStyle name="Normal 5 2" xfId="62" xr:uid="{00000000-0005-0000-0000-00003E000000}"/>
    <cellStyle name="Normal 5 3" xfId="63" xr:uid="{00000000-0005-0000-0000-00003F000000}"/>
    <cellStyle name="Normal 5 4" xfId="64" xr:uid="{00000000-0005-0000-0000-000040000000}"/>
    <cellStyle name="Normal 5 5" xfId="65" xr:uid="{00000000-0005-0000-0000-000041000000}"/>
    <cellStyle name="Normal 6" xfId="66" xr:uid="{00000000-0005-0000-0000-000042000000}"/>
    <cellStyle name="Normal 7" xfId="67" xr:uid="{00000000-0005-0000-0000-000043000000}"/>
    <cellStyle name="Normal 8" xfId="68" xr:uid="{00000000-0005-0000-0000-000044000000}"/>
    <cellStyle name="Normal 9" xfId="69" xr:uid="{00000000-0005-0000-0000-000045000000}"/>
    <cellStyle name="Note 2" xfId="70" xr:uid="{00000000-0005-0000-0000-000046000000}"/>
    <cellStyle name="Note 3" xfId="71" xr:uid="{00000000-0005-0000-0000-000047000000}"/>
    <cellStyle name="Output 2" xfId="72" xr:uid="{00000000-0005-0000-0000-000048000000}"/>
    <cellStyle name="Output 3" xfId="73" xr:uid="{00000000-0005-0000-0000-000049000000}"/>
    <cellStyle name="Percent" xfId="74" builtinId="5"/>
    <cellStyle name="Percent 2" xfId="75" xr:uid="{00000000-0005-0000-0000-00004B000000}"/>
    <cellStyle name="Percent 3" xfId="76" xr:uid="{00000000-0005-0000-0000-00004C000000}"/>
    <cellStyle name="Percent 3 2" xfId="77" xr:uid="{00000000-0005-0000-0000-00004D000000}"/>
    <cellStyle name="Percent 3 3" xfId="78" xr:uid="{00000000-0005-0000-0000-00004E000000}"/>
    <cellStyle name="Percent 3 4" xfId="79" xr:uid="{00000000-0005-0000-0000-00004F000000}"/>
    <cellStyle name="Percent 4" xfId="80" xr:uid="{00000000-0005-0000-0000-000050000000}"/>
    <cellStyle name="Percent 4 2" xfId="81" xr:uid="{00000000-0005-0000-0000-000051000000}"/>
    <cellStyle name="Percent 4 3" xfId="82" xr:uid="{00000000-0005-0000-0000-000052000000}"/>
    <cellStyle name="Percent 4 4" xfId="83" xr:uid="{00000000-0005-0000-0000-000053000000}"/>
    <cellStyle name="Percent 5" xfId="84" xr:uid="{00000000-0005-0000-0000-000054000000}"/>
    <cellStyle name="Title 2" xfId="85" xr:uid="{00000000-0005-0000-0000-000055000000}"/>
    <cellStyle name="Total 2" xfId="86" xr:uid="{00000000-0005-0000-0000-000056000000}"/>
    <cellStyle name="Total 3" xfId="87" xr:uid="{00000000-0005-0000-0000-000057000000}"/>
    <cellStyle name="Warning Text 2" xfId="88" xr:uid="{00000000-0005-0000-0000-000058000000}"/>
  </cellStyles>
  <dxfs count="12">
    <dxf>
      <fill>
        <patternFill>
          <bgColor rgb="FFFF0000"/>
        </patternFill>
      </fill>
    </dxf>
    <dxf>
      <fill>
        <patternFill>
          <bgColor rgb="FFFF0000"/>
        </patternFill>
      </fill>
    </dxf>
    <dxf>
      <fill>
        <patternFill>
          <bgColor theme="5" tint="0.39994506668294322"/>
        </patternFill>
      </fill>
    </dxf>
    <dxf>
      <fill>
        <patternFill>
          <bgColor theme="5"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theme="5" tint="0.39994506668294322"/>
        </patternFill>
      </fill>
    </dxf>
    <dxf>
      <font>
        <color rgb="FFFF0000"/>
      </font>
      <fill>
        <patternFill>
          <bgColor theme="5" tint="0.59996337778862885"/>
        </patternFill>
      </fill>
    </dxf>
  </dxfs>
  <tableStyles count="0" defaultTableStyle="TableStyleMedium9" defaultPivotStyle="PivotStyleLight16"/>
  <colors>
    <mruColors>
      <color rgb="FFF7FDD1"/>
      <color rgb="FFEEEF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val>
            <c:numRef>
              <c:f>#REF!</c:f>
              <c:numCache>
                <c:formatCode>General</c:formatCode>
                <c:ptCount val="1"/>
                <c:pt idx="0">
                  <c:v>1</c:v>
                </c:pt>
              </c:numCache>
            </c:numRef>
          </c:val>
          <c:extLst>
            <c:ext xmlns:c16="http://schemas.microsoft.com/office/drawing/2014/chart" uri="{C3380CC4-5D6E-409C-BE32-E72D297353CC}">
              <c16:uniqueId val="{00000000-5169-4175-81B7-FDF3D4A21597}"/>
            </c:ext>
          </c:extLst>
        </c:ser>
        <c:ser>
          <c:idx val="1"/>
          <c:order val="1"/>
          <c:invertIfNegative val="0"/>
          <c:val>
            <c:numRef>
              <c:f>#REF!</c:f>
              <c:numCache>
                <c:formatCode>General</c:formatCode>
                <c:ptCount val="1"/>
                <c:pt idx="0">
                  <c:v>1</c:v>
                </c:pt>
              </c:numCache>
            </c:numRef>
          </c:val>
          <c:extLst>
            <c:ext xmlns:c16="http://schemas.microsoft.com/office/drawing/2014/chart" uri="{C3380CC4-5D6E-409C-BE32-E72D297353CC}">
              <c16:uniqueId val="{00000001-5169-4175-81B7-FDF3D4A21597}"/>
            </c:ext>
          </c:extLst>
        </c:ser>
        <c:ser>
          <c:idx val="2"/>
          <c:order val="2"/>
          <c:invertIfNegative val="0"/>
          <c:val>
            <c:numRef>
              <c:f>#REF!</c:f>
              <c:numCache>
                <c:formatCode>General</c:formatCode>
                <c:ptCount val="1"/>
                <c:pt idx="0">
                  <c:v>1</c:v>
                </c:pt>
              </c:numCache>
            </c:numRef>
          </c:val>
          <c:extLst>
            <c:ext xmlns:c16="http://schemas.microsoft.com/office/drawing/2014/chart" uri="{C3380CC4-5D6E-409C-BE32-E72D297353CC}">
              <c16:uniqueId val="{00000002-5169-4175-81B7-FDF3D4A21597}"/>
            </c:ext>
          </c:extLst>
        </c:ser>
        <c:dLbls>
          <c:showLegendKey val="0"/>
          <c:showVal val="0"/>
          <c:showCatName val="0"/>
          <c:showSerName val="0"/>
          <c:showPercent val="0"/>
          <c:showBubbleSize val="0"/>
        </c:dLbls>
        <c:gapWidth val="150"/>
        <c:axId val="233935568"/>
        <c:axId val="233932824"/>
      </c:barChart>
      <c:catAx>
        <c:axId val="233935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33932824"/>
        <c:crosses val="autoZero"/>
        <c:auto val="1"/>
        <c:lblAlgn val="ctr"/>
        <c:lblOffset val="100"/>
        <c:noMultiLvlLbl val="0"/>
      </c:catAx>
      <c:valAx>
        <c:axId val="233932824"/>
        <c:scaling>
          <c:orientation val="minMax"/>
        </c:scaling>
        <c:delete val="0"/>
        <c:axPos val="l"/>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33935568"/>
        <c:crosses val="autoZero"/>
        <c:crossBetween val="between"/>
      </c:valAx>
    </c:plotArea>
    <c:legend>
      <c:legendPos val="r"/>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Chart4"/>
  <sheetViews>
    <sheetView zoomScale="79"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67750" cy="6076950"/>
    <xdr:graphicFrame macro="">
      <xdr:nvGraphicFramePr>
        <xdr:cNvPr id="2" name="Chart 1">
          <a:extLst>
            <a:ext uri="{FF2B5EF4-FFF2-40B4-BE49-F238E27FC236}">
              <a16:creationId xmlns:a16="http://schemas.microsoft.com/office/drawing/2014/main" id="{D990E574-CADB-4DE7-A80D-56916656F918}"/>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Korisnik\Downloads\REBALANS%201-2016%20-%20NU-revidir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Profesor\Downloads\REBALANS%208-2016\rebalans%20dodeljene%20aproprijacije\REBALANS%202016%20-%20NU-revidir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рам"/>
      <sheetName val="Програмска активност-текуће"/>
      <sheetName val="Програмска активност -манифеста"/>
      <sheetName val="Пројекат Екол.кутка и Екол.едук"/>
      <sheetName val="Пројекат Центар за инвалиде"/>
      <sheetName val="Пројекат Едукација пољопривредн"/>
      <sheetName val="Упутство"/>
    </sheetNames>
    <sheetDataSet>
      <sheetData sheetId="0">
        <row r="4">
          <cell r="D4" t="str">
            <v>Програм 13.  Развој културе</v>
          </cell>
        </row>
      </sheetData>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рам"/>
      <sheetName val="Програмска активност-текуће"/>
      <sheetName val="Програмска активност -манифеста"/>
      <sheetName val="Пројекат Екол.кутка и Екол.едук"/>
      <sheetName val="Пројекат Центар за инвалиде"/>
      <sheetName val="Пројекат Едукација пољопривредн"/>
      <sheetName val="Упутство"/>
    </sheetNames>
    <sheetDataSet>
      <sheetData sheetId="0" refreshError="1"/>
      <sheetData sheetId="1" refreshError="1"/>
      <sheetData sheetId="2" refreshError="1"/>
      <sheetData sheetId="3" refreshError="1"/>
      <sheetData sheetId="4" refreshError="1"/>
      <sheetData sheetId="5" refreshError="1"/>
      <sheetData sheetId="6" refreshError="1">
        <row r="2">
          <cell r="BE2">
            <v>400000</v>
          </cell>
          <cell r="BF2" t="str">
            <v>Текући расходи</v>
          </cell>
        </row>
        <row r="3">
          <cell r="BE3">
            <v>410000</v>
          </cell>
          <cell r="BF3" t="str">
            <v>Расходи за запослене</v>
          </cell>
        </row>
        <row r="4">
          <cell r="BE4">
            <v>411000</v>
          </cell>
          <cell r="BF4" t="str">
            <v>Плате, додаци и накнаде запослених (зараде)</v>
          </cell>
        </row>
        <row r="5">
          <cell r="BE5">
            <v>411100</v>
          </cell>
          <cell r="BF5" t="str">
            <v>Плате, додаци и накнаде запослених</v>
          </cell>
        </row>
        <row r="6">
          <cell r="BE6">
            <v>411110</v>
          </cell>
          <cell r="BF6" t="str">
            <v>Плате, додаци и накнаде запослених</v>
          </cell>
        </row>
        <row r="7">
          <cell r="BE7">
            <v>411111</v>
          </cell>
          <cell r="BF7" t="str">
            <v>Плате по основу цене рада</v>
          </cell>
        </row>
        <row r="8">
          <cell r="BE8">
            <v>411112</v>
          </cell>
          <cell r="BF8" t="str">
            <v>Додатак за рад дужи од пуног радног времена</v>
          </cell>
        </row>
        <row r="9">
          <cell r="BE9">
            <v>411113</v>
          </cell>
          <cell r="BF9" t="str">
            <v>Додатак за рад на дан државног и верског празника</v>
          </cell>
        </row>
        <row r="10">
          <cell r="BE10">
            <v>411114</v>
          </cell>
          <cell r="BF10" t="str">
            <v>Додатак за рад ноћу</v>
          </cell>
        </row>
        <row r="11">
          <cell r="BE11">
            <v>411115</v>
          </cell>
          <cell r="BF11" t="str">
            <v>Додатак за време проведено на раду (минули рад)</v>
          </cell>
        </row>
        <row r="12">
          <cell r="BE12">
            <v>411116</v>
          </cell>
          <cell r="BF12" t="str">
            <v>Теренски додатак</v>
          </cell>
        </row>
        <row r="13">
          <cell r="BE13">
            <v>411117</v>
          </cell>
          <cell r="BF13" t="str">
            <v>Накнада зараде за време привремене спречености за рад до 30 дана услед болести</v>
          </cell>
        </row>
        <row r="14">
          <cell r="BE14">
            <v>411118</v>
          </cell>
          <cell r="BF14" t="str">
            <v>Накнада зараде за време одсуствовања са рада на дан празника који је нерадни дан, годишњег одмора, плаћеног одсуства, војне вежбе и одазивања на позив државног органа</v>
          </cell>
        </row>
        <row r="15">
          <cell r="BE15">
            <v>411119</v>
          </cell>
          <cell r="BF15" t="str">
            <v>Остали додаци и накнаде запосленима</v>
          </cell>
        </row>
        <row r="16">
          <cell r="BE16">
            <v>411120</v>
          </cell>
          <cell r="BF16" t="str">
            <v>Плате приправника</v>
          </cell>
        </row>
        <row r="17">
          <cell r="BE17">
            <v>411121</v>
          </cell>
          <cell r="BF17" t="str">
            <v>Плате приправника које плаћа послодавац</v>
          </cell>
        </row>
        <row r="18">
          <cell r="BE18">
            <v>411122</v>
          </cell>
          <cell r="BF18" t="str">
            <v>Плате приправника које плаћа Национална служба за запошљавање</v>
          </cell>
        </row>
        <row r="19">
          <cell r="BE19">
            <v>411130</v>
          </cell>
          <cell r="BF19" t="str">
            <v>Плате привремено запослених</v>
          </cell>
        </row>
        <row r="20">
          <cell r="BE20">
            <v>411131</v>
          </cell>
          <cell r="BF20" t="str">
            <v>Плате привремено запослених</v>
          </cell>
        </row>
        <row r="21">
          <cell r="BE21">
            <v>411140</v>
          </cell>
          <cell r="BF21" t="str">
            <v>Плате по основу судских пресуда</v>
          </cell>
        </row>
        <row r="22">
          <cell r="BE22">
            <v>411141</v>
          </cell>
          <cell r="BF22" t="str">
            <v>Плате по основу судских пресуда</v>
          </cell>
        </row>
        <row r="23">
          <cell r="BE23">
            <v>411150</v>
          </cell>
          <cell r="BF23" t="str">
            <v>Накнада штете запослених</v>
          </cell>
        </row>
        <row r="24">
          <cell r="BE24">
            <v>411151</v>
          </cell>
          <cell r="BF24" t="str">
            <v>Накнада штете запосленом за неискоришћени годишњи одмор</v>
          </cell>
        </row>
        <row r="25">
          <cell r="BE25">
            <v>411159</v>
          </cell>
          <cell r="BF25" t="str">
            <v>Остале накнаде штете запосленом</v>
          </cell>
        </row>
        <row r="26">
          <cell r="BE26">
            <v>411190</v>
          </cell>
          <cell r="BF26" t="str">
            <v>Остале исплате зарада за специјалне задатке или пројекте</v>
          </cell>
        </row>
        <row r="27">
          <cell r="BE27">
            <v>411191</v>
          </cell>
          <cell r="BF27" t="str">
            <v>Остале исплате зарада за специјалне задатке или пројекте</v>
          </cell>
        </row>
        <row r="28">
          <cell r="BE28">
            <v>412000</v>
          </cell>
          <cell r="BF28" t="str">
            <v>Социјални доприноси на терет послодавца</v>
          </cell>
        </row>
        <row r="29">
          <cell r="BE29">
            <v>412100</v>
          </cell>
          <cell r="BF29" t="str">
            <v>Допринос за пензијско и инвалидско осигурање</v>
          </cell>
        </row>
        <row r="30">
          <cell r="BE30">
            <v>412110</v>
          </cell>
          <cell r="BF30" t="str">
            <v>Допринос за пензијско и инвалидско осигурање</v>
          </cell>
        </row>
        <row r="31">
          <cell r="BE31">
            <v>412111</v>
          </cell>
          <cell r="BF31" t="str">
            <v>Допринос за пензијско и инвалидско осигурање</v>
          </cell>
        </row>
        <row r="32">
          <cell r="BE32">
            <v>412112</v>
          </cell>
          <cell r="BF32" t="str">
            <v>Допринос за добровољно пензијско и инвалидско осигурање</v>
          </cell>
        </row>
        <row r="33">
          <cell r="BE33">
            <v>412113</v>
          </cell>
          <cell r="BF33" t="str">
            <v>Допринос за пензијско и инвалидско осигурање - за радни стаж који се рачуна са увећаним доприносом</v>
          </cell>
        </row>
        <row r="34">
          <cell r="BE34">
            <v>412200</v>
          </cell>
          <cell r="BF34" t="str">
            <v>Допринос за здравствено осигурање</v>
          </cell>
        </row>
        <row r="35">
          <cell r="BE35">
            <v>412210</v>
          </cell>
          <cell r="BF35" t="str">
            <v>Допринос за здравствено осигурање</v>
          </cell>
        </row>
        <row r="36">
          <cell r="BE36">
            <v>412211</v>
          </cell>
          <cell r="BF36" t="str">
            <v>Допринос за здравствено осигурање</v>
          </cell>
        </row>
        <row r="37">
          <cell r="BE37">
            <v>412221</v>
          </cell>
          <cell r="BF37" t="str">
            <v>Допринос за добровољно здравствено осигурање</v>
          </cell>
        </row>
        <row r="38">
          <cell r="BE38">
            <v>412300</v>
          </cell>
          <cell r="BF38" t="str">
            <v>Допринос за незапосленост</v>
          </cell>
        </row>
        <row r="39">
          <cell r="BE39">
            <v>412310</v>
          </cell>
          <cell r="BF39" t="str">
            <v>Допринос за незапосленост</v>
          </cell>
        </row>
        <row r="40">
          <cell r="BE40">
            <v>412311</v>
          </cell>
          <cell r="BF40" t="str">
            <v>Допринос за незапосленост</v>
          </cell>
        </row>
        <row r="41">
          <cell r="BE41">
            <v>413000</v>
          </cell>
          <cell r="BF41" t="str">
            <v>Накнаде у натури</v>
          </cell>
        </row>
        <row r="42">
          <cell r="BE42">
            <v>413100</v>
          </cell>
          <cell r="BF42" t="str">
            <v>Накнаде у натури</v>
          </cell>
        </row>
        <row r="43">
          <cell r="BE43">
            <v>413110</v>
          </cell>
          <cell r="BF43" t="str">
            <v>Накнаде у натури</v>
          </cell>
        </row>
        <row r="44">
          <cell r="BE44">
            <v>413111</v>
          </cell>
          <cell r="BF44" t="str">
            <v>Оброци (храна)</v>
          </cell>
        </row>
        <row r="45">
          <cell r="BE45">
            <v>413112</v>
          </cell>
          <cell r="BF45" t="str">
            <v>Пиће</v>
          </cell>
        </row>
        <row r="46">
          <cell r="BE46">
            <v>413119</v>
          </cell>
          <cell r="BF46" t="str">
            <v>Остале накнаде у натури у смислу заштите здравља запослених</v>
          </cell>
        </row>
        <row r="47">
          <cell r="BE47">
            <v>413120</v>
          </cell>
          <cell r="BF47" t="str">
            <v>Обезбеђивање стамбеног простора запосленима</v>
          </cell>
        </row>
        <row r="48">
          <cell r="BE48">
            <v>413121</v>
          </cell>
          <cell r="BF48" t="str">
            <v>Обезбеђивање стамбеног простора запосленима</v>
          </cell>
        </row>
        <row r="49">
          <cell r="BE49">
            <v>413130</v>
          </cell>
          <cell r="BF49" t="str">
            <v>Дуготрајна роба</v>
          </cell>
        </row>
        <row r="50">
          <cell r="BE50">
            <v>413131</v>
          </cell>
          <cell r="BF50" t="str">
            <v>Возила за приватне и пословне потребе</v>
          </cell>
        </row>
        <row r="51">
          <cell r="BE51">
            <v>413139</v>
          </cell>
          <cell r="BF51" t="str">
            <v>Остала дуготрајна роба</v>
          </cell>
        </row>
        <row r="52">
          <cell r="BE52">
            <v>413140</v>
          </cell>
          <cell r="BF52" t="str">
            <v>Роба и услуге које обезбеђује послодавац</v>
          </cell>
        </row>
        <row r="53">
          <cell r="BE53">
            <v>413141</v>
          </cell>
          <cell r="BF53" t="str">
            <v>Одмаралишта, спортски и рекреациони објекти</v>
          </cell>
        </row>
        <row r="54">
          <cell r="BE54">
            <v>413142</v>
          </cell>
          <cell r="BF54" t="str">
            <v>Поклони за децу запослених</v>
          </cell>
        </row>
        <row r="55">
          <cell r="BE55">
            <v>413150</v>
          </cell>
          <cell r="BF55" t="str">
            <v>Превоз на посао и са посла (маркица)</v>
          </cell>
        </row>
        <row r="56">
          <cell r="BE56">
            <v>413151</v>
          </cell>
          <cell r="BF56" t="str">
            <v>Превоз на посао и са посла (маркица)</v>
          </cell>
        </row>
        <row r="57">
          <cell r="BE57">
            <v>413160</v>
          </cell>
          <cell r="BF57" t="str">
            <v>Паркирање</v>
          </cell>
        </row>
        <row r="58">
          <cell r="BE58">
            <v>413161</v>
          </cell>
          <cell r="BF58" t="str">
            <v>Паркирање</v>
          </cell>
        </row>
        <row r="59">
          <cell r="BE59">
            <v>413170</v>
          </cell>
          <cell r="BF59" t="str">
            <v>Дечији вртић који плаћа послодавац</v>
          </cell>
        </row>
        <row r="60">
          <cell r="BE60">
            <v>413171</v>
          </cell>
          <cell r="BF60" t="str">
            <v>Дечији вртић који плаћа послодавац</v>
          </cell>
        </row>
        <row r="61">
          <cell r="BE61">
            <v>413180</v>
          </cell>
          <cell r="BF61" t="str">
            <v>Износ разлике између редовне и снижене каматне стопе код давања кредита запосленима</v>
          </cell>
        </row>
        <row r="62">
          <cell r="BE62">
            <v>413181</v>
          </cell>
          <cell r="BF62" t="str">
            <v>Износ разлике између редовне и снижене каматне стопе код давања кредита запосленима</v>
          </cell>
        </row>
        <row r="63">
          <cell r="BE63">
            <v>414000</v>
          </cell>
          <cell r="BF63" t="str">
            <v>Социјална давања запосленима</v>
          </cell>
        </row>
        <row r="64">
          <cell r="BE64">
            <v>414100</v>
          </cell>
          <cell r="BF64" t="str">
            <v>Исплата накнада за време одсуствовања с посла на терет фондова</v>
          </cell>
        </row>
        <row r="65">
          <cell r="BE65">
            <v>414110</v>
          </cell>
          <cell r="BF65" t="str">
            <v>Породиљско боловање</v>
          </cell>
        </row>
        <row r="66">
          <cell r="BE66">
            <v>414111</v>
          </cell>
          <cell r="BF66" t="str">
            <v>Породиљско боловање</v>
          </cell>
        </row>
        <row r="67">
          <cell r="BE67">
            <v>414120</v>
          </cell>
          <cell r="BF67" t="str">
            <v>Боловање преко 30 дана</v>
          </cell>
        </row>
        <row r="68">
          <cell r="BE68">
            <v>414121</v>
          </cell>
          <cell r="BF68" t="str">
            <v>Боловање преко 30 дана</v>
          </cell>
        </row>
        <row r="69">
          <cell r="BE69">
            <v>414130</v>
          </cell>
          <cell r="BF69" t="str">
            <v>Инвалидност рада другог степена</v>
          </cell>
        </row>
        <row r="70">
          <cell r="BE70">
            <v>414131</v>
          </cell>
          <cell r="BF70" t="str">
            <v>Инвалидност рада другог степена</v>
          </cell>
        </row>
        <row r="71">
          <cell r="BE71">
            <v>414200</v>
          </cell>
          <cell r="BF71" t="str">
            <v>Расходи за образовање деце запослених</v>
          </cell>
        </row>
        <row r="72">
          <cell r="BE72">
            <v>414210</v>
          </cell>
          <cell r="BF72" t="str">
            <v>Расходи за образовање деце запослених</v>
          </cell>
        </row>
        <row r="73">
          <cell r="BE73">
            <v>414211</v>
          </cell>
          <cell r="BF73" t="str">
            <v>Расходи за образовање деце запослених</v>
          </cell>
        </row>
        <row r="74">
          <cell r="BE74">
            <v>414300</v>
          </cell>
          <cell r="BF74" t="str">
            <v>Отпремнине и помоћи</v>
          </cell>
        </row>
        <row r="75">
          <cell r="BE75">
            <v>414310</v>
          </cell>
          <cell r="BF75" t="str">
            <v>Отпремнине и помоћи</v>
          </cell>
        </row>
        <row r="76">
          <cell r="BE76">
            <v>414311</v>
          </cell>
          <cell r="BF76" t="str">
            <v>Отпремнина приликом одласка у пензију</v>
          </cell>
        </row>
        <row r="77">
          <cell r="BE77">
            <v>414312</v>
          </cell>
          <cell r="BF77" t="str">
            <v>Отпремнина у случају отпуштања с посла</v>
          </cell>
        </row>
        <row r="78">
          <cell r="BE78">
            <v>414314</v>
          </cell>
          <cell r="BF78" t="str">
            <v>Помоћ у случају смрти запосленог или члана уже породице</v>
          </cell>
        </row>
        <row r="79">
          <cell r="BE79">
            <v>414400</v>
          </cell>
          <cell r="BF79" t="str">
            <v>Помоћ у медицинском лечењу запосленог или чланова уже породице и друге помоћи запосленом</v>
          </cell>
        </row>
        <row r="80">
          <cell r="BE80">
            <v>414410</v>
          </cell>
          <cell r="BF80" t="str">
            <v>Помоћ у медицинском лечењу запосленог или чланова уже породице и друге помоћи запосленом</v>
          </cell>
        </row>
        <row r="81">
          <cell r="BE81">
            <v>414411</v>
          </cell>
          <cell r="BF81" t="str">
            <v>Помоћ у медицинском лечењу запосленог или члана уже породице</v>
          </cell>
        </row>
        <row r="82">
          <cell r="BE82">
            <v>414412</v>
          </cell>
          <cell r="BF82" t="str">
            <v>Помоћ у случају оштећења или уништења имовине</v>
          </cell>
        </row>
        <row r="83">
          <cell r="BE83">
            <v>414419</v>
          </cell>
          <cell r="BF83" t="str">
            <v>Остале помоћи запосленим радницима</v>
          </cell>
        </row>
        <row r="84">
          <cell r="BE84">
            <v>415000</v>
          </cell>
          <cell r="BF84" t="str">
            <v>Накнаде трошкова за запослене</v>
          </cell>
        </row>
        <row r="85">
          <cell r="BE85">
            <v>415100</v>
          </cell>
          <cell r="BF85" t="str">
            <v>Накнаде трошкова за запослене</v>
          </cell>
        </row>
        <row r="86">
          <cell r="BE86">
            <v>415110</v>
          </cell>
          <cell r="BF86" t="str">
            <v>Накнаде трошкова за запослене</v>
          </cell>
        </row>
        <row r="87">
          <cell r="BE87">
            <v>415111</v>
          </cell>
          <cell r="BF87" t="str">
            <v>Накнаде трошкова за одвојен живот од породице</v>
          </cell>
        </row>
        <row r="88">
          <cell r="BE88">
            <v>415112</v>
          </cell>
          <cell r="BF88" t="str">
            <v>Накнаде трошкова за превоз на посао и са посла</v>
          </cell>
        </row>
        <row r="89">
          <cell r="BE89">
            <v>415113</v>
          </cell>
          <cell r="BF89" t="str">
            <v>Накнаде трошкова за смештај изабраних, постављених и именованих лица</v>
          </cell>
        </row>
        <row r="90">
          <cell r="BE90">
            <v>415114</v>
          </cell>
          <cell r="BF90" t="str">
            <v>Накнаде за селидбене трошкове запослених</v>
          </cell>
        </row>
        <row r="91">
          <cell r="BE91">
            <v>415119</v>
          </cell>
          <cell r="BF91" t="str">
            <v>Остале накнаде трошкова запослених</v>
          </cell>
        </row>
        <row r="92">
          <cell r="BE92">
            <v>416000</v>
          </cell>
          <cell r="BF92" t="str">
            <v>Награде запосленима и остали посебни расходи</v>
          </cell>
        </row>
        <row r="93">
          <cell r="BE93">
            <v>416100</v>
          </cell>
          <cell r="BF93" t="str">
            <v>Награде запосленима и остали посебни расходи</v>
          </cell>
        </row>
        <row r="94">
          <cell r="BE94">
            <v>416110</v>
          </cell>
          <cell r="BF94" t="str">
            <v>Награде запосленима</v>
          </cell>
        </row>
        <row r="95">
          <cell r="BE95">
            <v>416111</v>
          </cell>
          <cell r="BF95" t="str">
            <v>Јубиларне награде</v>
          </cell>
        </row>
        <row r="96">
          <cell r="BE96">
            <v>416112</v>
          </cell>
          <cell r="BF96" t="str">
            <v>Награде за посебне резултате рада</v>
          </cell>
        </row>
        <row r="97">
          <cell r="BE97">
            <v>416119</v>
          </cell>
          <cell r="BF97" t="str">
            <v>Остале награде запосленима</v>
          </cell>
        </row>
        <row r="98">
          <cell r="BE98">
            <v>416120</v>
          </cell>
          <cell r="BF98" t="str">
            <v>Бонуси</v>
          </cell>
        </row>
        <row r="99">
          <cell r="BE99">
            <v>416121</v>
          </cell>
          <cell r="BF99" t="str">
            <v>Бонуси за државне празнике</v>
          </cell>
        </row>
        <row r="100">
          <cell r="BE100">
            <v>416130</v>
          </cell>
          <cell r="BF100" t="str">
            <v>Накнаде члановима управних, надзорних одбора и комисија</v>
          </cell>
        </row>
        <row r="101">
          <cell r="BE101">
            <v>416131</v>
          </cell>
          <cell r="BF101" t="str">
            <v>Накнаде члановима управних и надзорних одбора</v>
          </cell>
        </row>
        <row r="102">
          <cell r="BE102">
            <v>416132</v>
          </cell>
          <cell r="BF102" t="str">
            <v>Накнаде члановима комисија</v>
          </cell>
        </row>
        <row r="103">
          <cell r="BE103">
            <v>417000</v>
          </cell>
          <cell r="BF103" t="str">
            <v>Посланички додатак</v>
          </cell>
        </row>
        <row r="104">
          <cell r="BE104">
            <v>417100</v>
          </cell>
          <cell r="BF104" t="str">
            <v>Посланички додатак</v>
          </cell>
        </row>
        <row r="105">
          <cell r="BE105">
            <v>417110</v>
          </cell>
          <cell r="BF105" t="str">
            <v>Посланички додатак</v>
          </cell>
        </row>
        <row r="106">
          <cell r="BE106">
            <v>417111</v>
          </cell>
          <cell r="BF106" t="str">
            <v>Посланички додатак</v>
          </cell>
        </row>
        <row r="107">
          <cell r="BE107">
            <v>418000</v>
          </cell>
          <cell r="BF107" t="str">
            <v>Судијски додатак</v>
          </cell>
        </row>
        <row r="108">
          <cell r="BE108">
            <v>418100</v>
          </cell>
          <cell r="BF108" t="str">
            <v>Судијски додатак</v>
          </cell>
        </row>
        <row r="109">
          <cell r="BE109">
            <v>418110</v>
          </cell>
          <cell r="BF109" t="str">
            <v>Судијски додатак</v>
          </cell>
        </row>
        <row r="110">
          <cell r="BE110">
            <v>418111</v>
          </cell>
          <cell r="BF110" t="str">
            <v>Судијски додатак</v>
          </cell>
        </row>
        <row r="111">
          <cell r="BE111">
            <v>420000</v>
          </cell>
          <cell r="BF111" t="str">
            <v>Коришћење услуга и роба</v>
          </cell>
        </row>
        <row r="112">
          <cell r="BE112">
            <v>421000</v>
          </cell>
          <cell r="BF112" t="str">
            <v>Стални трошкови</v>
          </cell>
        </row>
        <row r="113">
          <cell r="BE113">
            <v>421100</v>
          </cell>
          <cell r="BF113" t="str">
            <v>Трошкови платног промета и банкарских услуга</v>
          </cell>
        </row>
        <row r="114">
          <cell r="BE114">
            <v>421110</v>
          </cell>
          <cell r="BF114" t="str">
            <v>Трошкови платног промета</v>
          </cell>
        </row>
        <row r="115">
          <cell r="BE115">
            <v>421111</v>
          </cell>
          <cell r="BF115" t="str">
            <v>Трошкови платног промета</v>
          </cell>
        </row>
        <row r="116">
          <cell r="BE116">
            <v>421120</v>
          </cell>
          <cell r="BF116" t="str">
            <v>Трошкови банкарских услуга</v>
          </cell>
        </row>
        <row r="117">
          <cell r="BE117">
            <v>421121</v>
          </cell>
          <cell r="BF117" t="str">
            <v>Трошкови банкарских услуга</v>
          </cell>
        </row>
        <row r="118">
          <cell r="BE118">
            <v>421200</v>
          </cell>
          <cell r="BF118" t="str">
            <v>Енергетске услуге</v>
          </cell>
        </row>
        <row r="119">
          <cell r="BE119">
            <v>421210</v>
          </cell>
          <cell r="BF119" t="str">
            <v>Услуге за електричну енергију</v>
          </cell>
        </row>
        <row r="120">
          <cell r="BE120">
            <v>421211</v>
          </cell>
          <cell r="BF120" t="str">
            <v>Услуге за електричну енергију</v>
          </cell>
        </row>
        <row r="121">
          <cell r="BE121">
            <v>421220</v>
          </cell>
          <cell r="BF121" t="str">
            <v>Трошкови грејања</v>
          </cell>
        </row>
        <row r="122">
          <cell r="BE122">
            <v>421221</v>
          </cell>
          <cell r="BF122" t="str">
            <v>Природни гас</v>
          </cell>
        </row>
        <row r="123">
          <cell r="BE123">
            <v>421222</v>
          </cell>
          <cell r="BF123" t="str">
            <v>Угаљ</v>
          </cell>
        </row>
        <row r="124">
          <cell r="BE124">
            <v>421223</v>
          </cell>
          <cell r="BF124" t="str">
            <v>Дрво</v>
          </cell>
        </row>
        <row r="125">
          <cell r="BE125">
            <v>421224</v>
          </cell>
          <cell r="BF125" t="str">
            <v>Лож-уље</v>
          </cell>
        </row>
        <row r="126">
          <cell r="BE126">
            <v>421225</v>
          </cell>
          <cell r="BF126" t="str">
            <v>Централно грејање</v>
          </cell>
        </row>
        <row r="127">
          <cell r="BE127">
            <v>421300</v>
          </cell>
          <cell r="BF127" t="str">
            <v>Комуналне услуге</v>
          </cell>
        </row>
        <row r="128">
          <cell r="BE128">
            <v>421310</v>
          </cell>
          <cell r="BF128" t="str">
            <v>Услуге водовода и канализације</v>
          </cell>
        </row>
        <row r="129">
          <cell r="BE129">
            <v>421311</v>
          </cell>
          <cell r="BF129" t="str">
            <v>Услуге водовода и канализације</v>
          </cell>
        </row>
        <row r="130">
          <cell r="BE130">
            <v>421320</v>
          </cell>
          <cell r="BF130" t="str">
            <v>Услуге редовног одржавања и старања</v>
          </cell>
        </row>
        <row r="131">
          <cell r="BE131">
            <v>421321</v>
          </cell>
          <cell r="BF131" t="str">
            <v>Дератизација</v>
          </cell>
        </row>
        <row r="132">
          <cell r="BE132">
            <v>421322</v>
          </cell>
          <cell r="BF132" t="str">
            <v>Димњачарске услуге</v>
          </cell>
        </row>
        <row r="133">
          <cell r="BE133">
            <v>421323</v>
          </cell>
          <cell r="BF133" t="str">
            <v>Услуга заштите имовине</v>
          </cell>
        </row>
        <row r="134">
          <cell r="BE134">
            <v>421324</v>
          </cell>
          <cell r="BF134" t="str">
            <v>Одвоз отпада</v>
          </cell>
        </row>
        <row r="135">
          <cell r="BE135">
            <v>421325</v>
          </cell>
          <cell r="BF135" t="str">
            <v>Услуге чишћења</v>
          </cell>
        </row>
        <row r="136">
          <cell r="BE136">
            <v>421390</v>
          </cell>
          <cell r="BF136" t="str">
            <v>Остале комуналне услуге</v>
          </cell>
        </row>
        <row r="137">
          <cell r="BE137">
            <v>421391</v>
          </cell>
          <cell r="BF137" t="str">
            <v>Допринос за коришћење градског земљишта и слично</v>
          </cell>
        </row>
        <row r="138">
          <cell r="BE138">
            <v>421392</v>
          </cell>
          <cell r="BF138" t="str">
            <v>Допринос за коришћење вода</v>
          </cell>
        </row>
        <row r="139">
          <cell r="BE139">
            <v>421400</v>
          </cell>
          <cell r="BF139" t="str">
            <v>Услуге комуникација</v>
          </cell>
        </row>
        <row r="140">
          <cell r="BE140">
            <v>421410</v>
          </cell>
          <cell r="BF140" t="str">
            <v>Телефони</v>
          </cell>
        </row>
        <row r="141">
          <cell r="BE141">
            <v>421411</v>
          </cell>
          <cell r="BF141" t="str">
            <v>Телефон, телекс и телефакс</v>
          </cell>
        </row>
        <row r="142">
          <cell r="BE142">
            <v>421412</v>
          </cell>
          <cell r="BF142" t="str">
            <v>Интернет и слично</v>
          </cell>
        </row>
        <row r="143">
          <cell r="BE143">
            <v>421413</v>
          </cell>
          <cell r="BF143" t="str">
            <v>Претплата на пејџер</v>
          </cell>
        </row>
        <row r="144">
          <cell r="BE144">
            <v>421414</v>
          </cell>
          <cell r="BF144" t="str">
            <v>Услуге мобилног телефона</v>
          </cell>
        </row>
        <row r="145">
          <cell r="BE145">
            <v>421419</v>
          </cell>
          <cell r="BF145" t="str">
            <v>Остале услуге комуникације</v>
          </cell>
        </row>
        <row r="146">
          <cell r="BE146">
            <v>421420</v>
          </cell>
          <cell r="BF146" t="str">
            <v>Услуге поште и доставе</v>
          </cell>
        </row>
        <row r="147">
          <cell r="BE147">
            <v>421421</v>
          </cell>
          <cell r="BF147" t="str">
            <v>Пошта</v>
          </cell>
        </row>
        <row r="148">
          <cell r="BE148">
            <v>421422</v>
          </cell>
          <cell r="BF148" t="str">
            <v>Услуге доставе</v>
          </cell>
        </row>
        <row r="149">
          <cell r="BE149">
            <v>421429</v>
          </cell>
          <cell r="BF149" t="str">
            <v>Остале ПТТ услуге</v>
          </cell>
        </row>
        <row r="150">
          <cell r="BE150">
            <v>421500</v>
          </cell>
          <cell r="BF150" t="str">
            <v>Трошкови осигурања</v>
          </cell>
        </row>
        <row r="151">
          <cell r="BE151">
            <v>421510</v>
          </cell>
          <cell r="BF151" t="str">
            <v>Осигурање имовине</v>
          </cell>
        </row>
        <row r="152">
          <cell r="BE152">
            <v>421511</v>
          </cell>
          <cell r="BF152" t="str">
            <v>Осигурање зграда</v>
          </cell>
        </row>
        <row r="153">
          <cell r="BE153">
            <v>421512</v>
          </cell>
          <cell r="BF153" t="str">
            <v>Осигурање возила</v>
          </cell>
        </row>
        <row r="154">
          <cell r="BE154">
            <v>421513</v>
          </cell>
          <cell r="BF154" t="str">
            <v>Осигурање опреме</v>
          </cell>
        </row>
        <row r="155">
          <cell r="BE155">
            <v>421519</v>
          </cell>
          <cell r="BF155" t="str">
            <v>Осигурање остале дугорочне имовине</v>
          </cell>
        </row>
        <row r="156">
          <cell r="BE156">
            <v>421520</v>
          </cell>
          <cell r="BF156" t="str">
            <v>Осигурање запослених</v>
          </cell>
        </row>
        <row r="157">
          <cell r="BE157">
            <v>421521</v>
          </cell>
          <cell r="BF157" t="str">
            <v>Осигурање запослених у случају несреће на раду</v>
          </cell>
        </row>
        <row r="158">
          <cell r="BE158">
            <v>421522</v>
          </cell>
          <cell r="BF158" t="str">
            <v>Здравствено осигурање запослених</v>
          </cell>
        </row>
        <row r="159">
          <cell r="BE159">
            <v>421523</v>
          </cell>
          <cell r="BF159" t="str">
            <v>Осигурање од одговорности према трећим лицима</v>
          </cell>
        </row>
        <row r="160">
          <cell r="BE160">
            <v>421600</v>
          </cell>
          <cell r="BF160" t="str">
            <v>Закуп имовине и опреме</v>
          </cell>
        </row>
        <row r="161">
          <cell r="BE161">
            <v>421610</v>
          </cell>
          <cell r="BF161" t="str">
            <v>Закуп имовине</v>
          </cell>
        </row>
        <row r="162">
          <cell r="BE162">
            <v>421611</v>
          </cell>
          <cell r="BF162" t="str">
            <v>Закуп стамбеног простора</v>
          </cell>
        </row>
        <row r="163">
          <cell r="BE163">
            <v>421612</v>
          </cell>
          <cell r="BF163" t="str">
            <v>Закуп нестамбеног простора</v>
          </cell>
        </row>
        <row r="164">
          <cell r="BE164">
            <v>421619</v>
          </cell>
          <cell r="BF164" t="str">
            <v>Закуп осталог простора</v>
          </cell>
        </row>
        <row r="165">
          <cell r="BE165">
            <v>421620</v>
          </cell>
          <cell r="BF165" t="str">
            <v>Закуп опреме</v>
          </cell>
        </row>
        <row r="166">
          <cell r="BE166">
            <v>421621</v>
          </cell>
          <cell r="BF166" t="str">
            <v>Закуп опреме за саобраћај</v>
          </cell>
        </row>
        <row r="167">
          <cell r="BE167">
            <v>421622</v>
          </cell>
          <cell r="BF167" t="str">
            <v>Закуп административне опреме</v>
          </cell>
        </row>
        <row r="168">
          <cell r="BE168">
            <v>421623</v>
          </cell>
          <cell r="BF168" t="str">
            <v>Закуп опреме за пољопривреду</v>
          </cell>
        </row>
        <row r="169">
          <cell r="BE169">
            <v>421624</v>
          </cell>
          <cell r="BF169" t="str">
            <v>Закуп опреме за очување животне средине и науку</v>
          </cell>
        </row>
        <row r="170">
          <cell r="BE170">
            <v>421625</v>
          </cell>
          <cell r="BF170" t="str">
            <v>Закуп медицинске и лабораторијске опреме</v>
          </cell>
        </row>
        <row r="171">
          <cell r="BE171">
            <v>421626</v>
          </cell>
          <cell r="BF171" t="str">
            <v>Закуп опреме за образовање, културу и спорт</v>
          </cell>
        </row>
        <row r="172">
          <cell r="BE172">
            <v>421627</v>
          </cell>
          <cell r="BF172" t="str">
            <v>Закуп опреме за војску</v>
          </cell>
        </row>
        <row r="173">
          <cell r="BE173">
            <v>421628</v>
          </cell>
          <cell r="BF173" t="str">
            <v>Закуп опреме за јавну безбедност</v>
          </cell>
        </row>
        <row r="174">
          <cell r="BE174">
            <v>421629</v>
          </cell>
          <cell r="BF174" t="str">
            <v>Закуп опреме за производњу, моторна, непокретна и немоторна</v>
          </cell>
        </row>
        <row r="175">
          <cell r="BE175">
            <v>421900</v>
          </cell>
          <cell r="BF175" t="str">
            <v>Остали трошкови</v>
          </cell>
        </row>
        <row r="176">
          <cell r="BE176">
            <v>421910</v>
          </cell>
          <cell r="BF176" t="str">
            <v>Остали трошкови</v>
          </cell>
        </row>
        <row r="177">
          <cell r="BE177">
            <v>421911</v>
          </cell>
          <cell r="BF177" t="str">
            <v>Радио - телевизијска претплата</v>
          </cell>
        </row>
        <row r="178">
          <cell r="BE178">
            <v>421919</v>
          </cell>
          <cell r="BF178" t="str">
            <v>Остали непоменути трошкови</v>
          </cell>
        </row>
        <row r="179">
          <cell r="BE179">
            <v>422000</v>
          </cell>
          <cell r="BF179" t="str">
            <v>Трошкови путовања</v>
          </cell>
        </row>
        <row r="180">
          <cell r="BE180">
            <v>422100</v>
          </cell>
          <cell r="BF180" t="str">
            <v>Трошкови службених путовања у земљи</v>
          </cell>
        </row>
        <row r="181">
          <cell r="BE181">
            <v>422110</v>
          </cell>
          <cell r="BF181" t="str">
            <v>Трошкови дневница (исхране) на службеном путу</v>
          </cell>
        </row>
        <row r="182">
          <cell r="BE182">
            <v>422111</v>
          </cell>
          <cell r="BF182" t="str">
            <v>Трошкови дневница (исхране) на службеном путу</v>
          </cell>
        </row>
        <row r="183">
          <cell r="BE183">
            <v>422120</v>
          </cell>
          <cell r="BF183" t="str">
            <v>Трошкови превоза на службеном путу у земљи (авион, аутобус, воз, и сл.)</v>
          </cell>
        </row>
        <row r="184">
          <cell r="BE184">
            <v>422121</v>
          </cell>
          <cell r="BF184" t="str">
            <v>Трошкови превоза на службеном путу у земљи (авион, аутобус, воз, и сл.)</v>
          </cell>
        </row>
        <row r="185">
          <cell r="BE185">
            <v>422130</v>
          </cell>
          <cell r="BF185" t="str">
            <v>Трошкови смештаја на службеном путу</v>
          </cell>
        </row>
        <row r="186">
          <cell r="BE186">
            <v>422131</v>
          </cell>
          <cell r="BF186" t="str">
            <v>Трошкови смештаја на службеном путу</v>
          </cell>
        </row>
        <row r="187">
          <cell r="BE187">
            <v>422190</v>
          </cell>
          <cell r="BF187" t="str">
            <v>Остале услуге службеног превоза</v>
          </cell>
        </row>
        <row r="188">
          <cell r="BE188">
            <v>422191</v>
          </cell>
          <cell r="BF188" t="str">
            <v>Превоз у јавном саобраћају</v>
          </cell>
        </row>
        <row r="189">
          <cell r="BE189">
            <v>422192</v>
          </cell>
          <cell r="BF189" t="str">
            <v>Такси превоз</v>
          </cell>
        </row>
        <row r="190">
          <cell r="BE190">
            <v>422193</v>
          </cell>
          <cell r="BF190" t="str">
            <v>Превоз у граду по службеном послу</v>
          </cell>
        </row>
        <row r="191">
          <cell r="BE191">
            <v>422194</v>
          </cell>
          <cell r="BF191" t="str">
            <v>Накнада за употребу сопственог возила</v>
          </cell>
        </row>
        <row r="192">
          <cell r="BE192">
            <v>422199</v>
          </cell>
          <cell r="BF192" t="str">
            <v>Остали трошкови за пословна путовања у земљи</v>
          </cell>
        </row>
        <row r="193">
          <cell r="BE193">
            <v>422200</v>
          </cell>
          <cell r="BF193" t="str">
            <v>Трошкови службених путовања у иностранство</v>
          </cell>
        </row>
        <row r="194">
          <cell r="BE194">
            <v>422210</v>
          </cell>
          <cell r="BF194" t="str">
            <v>Трошкови дневница за службени пут у иностранство</v>
          </cell>
        </row>
        <row r="195">
          <cell r="BE195">
            <v>422211</v>
          </cell>
          <cell r="BF195" t="str">
            <v>Трошкови дневница за службени пут у иностранство</v>
          </cell>
        </row>
        <row r="196">
          <cell r="BE196">
            <v>422220</v>
          </cell>
          <cell r="BF196" t="str">
            <v>Трошкови превоза за службени пут у иностранство (авион, аутобус, воз и сл.)</v>
          </cell>
        </row>
        <row r="197">
          <cell r="BE197">
            <v>422221</v>
          </cell>
          <cell r="BF197" t="str">
            <v>Трошкови превоза за службени пут у иностранство (авион, аутобус, воз и сл.)</v>
          </cell>
        </row>
        <row r="198">
          <cell r="BE198">
            <v>422230</v>
          </cell>
          <cell r="BF198" t="str">
            <v>Трошкови смештаја на службеном путу у иностранство</v>
          </cell>
        </row>
        <row r="199">
          <cell r="BE199">
            <v>422231</v>
          </cell>
          <cell r="BF199" t="str">
            <v>Трошкови смештаја на службеном путу у иностранство</v>
          </cell>
        </row>
        <row r="200">
          <cell r="BE200">
            <v>422290</v>
          </cell>
          <cell r="BF200" t="str">
            <v>Остале услуге службеног превоза</v>
          </cell>
        </row>
        <row r="201">
          <cell r="BE201">
            <v>422291</v>
          </cell>
          <cell r="BF201" t="str">
            <v>Услуге превоза у јавном саобраћају</v>
          </cell>
        </row>
        <row r="202">
          <cell r="BE202">
            <v>422292</v>
          </cell>
          <cell r="BF202" t="str">
            <v>Такси превоз</v>
          </cell>
        </row>
        <row r="203">
          <cell r="BE203">
            <v>422293</v>
          </cell>
          <cell r="BF203" t="str">
            <v>Накнада за употребу сопственог возила</v>
          </cell>
        </row>
        <row r="204">
          <cell r="BE204">
            <v>422299</v>
          </cell>
          <cell r="BF204" t="str">
            <v>Остали трошкови за пословна путовања у иностранство</v>
          </cell>
        </row>
        <row r="205">
          <cell r="BE205">
            <v>422300</v>
          </cell>
          <cell r="BF205" t="str">
            <v>Трошкови путовања у оквиру редовног рада</v>
          </cell>
        </row>
        <row r="206">
          <cell r="BE206">
            <v>422310</v>
          </cell>
          <cell r="BF206" t="str">
            <v>Дневница (исхрана) за путовање у оквиру редовног рада</v>
          </cell>
        </row>
        <row r="207">
          <cell r="BE207">
            <v>422311</v>
          </cell>
          <cell r="BF207" t="str">
            <v>Дневница (исхрана) за путовање у оквиру редовног рада</v>
          </cell>
        </row>
        <row r="208">
          <cell r="BE208">
            <v>422320</v>
          </cell>
          <cell r="BF208" t="str">
            <v>Трошкови путовања у оквиру редовног рада (авион, аутобус, воз)</v>
          </cell>
        </row>
        <row r="209">
          <cell r="BE209">
            <v>422321</v>
          </cell>
          <cell r="BF209" t="str">
            <v>Трошкови путовања у оквиру редовног рада (авион, аутобус, воз)</v>
          </cell>
        </row>
        <row r="210">
          <cell r="BE210">
            <v>422330</v>
          </cell>
          <cell r="BF210" t="str">
            <v>Трошкови смештаја на путовању у оквиру редовног рада</v>
          </cell>
        </row>
        <row r="211">
          <cell r="BE211">
            <v>422331</v>
          </cell>
          <cell r="BF211" t="str">
            <v>Трошкови смештаја на путовању у оквиру редовног рада</v>
          </cell>
        </row>
        <row r="212">
          <cell r="BE212">
            <v>422390</v>
          </cell>
          <cell r="BF212" t="str">
            <v>Остале услуге путовања у оквиру редовног рада</v>
          </cell>
        </row>
        <row r="213">
          <cell r="BE213">
            <v>422391</v>
          </cell>
          <cell r="BF213" t="str">
            <v>Превоз средствима јавног превоза</v>
          </cell>
        </row>
        <row r="214">
          <cell r="BE214">
            <v>422392</v>
          </cell>
          <cell r="BF214" t="str">
            <v>Такси превоз</v>
          </cell>
        </row>
        <row r="215">
          <cell r="BE215">
            <v>422393</v>
          </cell>
          <cell r="BF215" t="str">
            <v>Накнада за превоз у граду по службеном послу</v>
          </cell>
        </row>
        <row r="216">
          <cell r="BE216">
            <v>422394</v>
          </cell>
          <cell r="BF216" t="str">
            <v>Накнада за коришћење сопственог аутомобила</v>
          </cell>
        </row>
        <row r="217">
          <cell r="BE217">
            <v>422399</v>
          </cell>
          <cell r="BF217" t="str">
            <v>Остали трошкови превоза у оквиру редовног рада</v>
          </cell>
        </row>
        <row r="218">
          <cell r="BE218">
            <v>422400</v>
          </cell>
          <cell r="BF218" t="str">
            <v>Трошкови путовања ученика</v>
          </cell>
        </row>
        <row r="219">
          <cell r="BE219">
            <v>422410</v>
          </cell>
          <cell r="BF219" t="str">
            <v>Трошкови путовања ученика</v>
          </cell>
        </row>
        <row r="220">
          <cell r="BE220">
            <v>422411</v>
          </cell>
          <cell r="BF220" t="str">
            <v>Превоз ученика</v>
          </cell>
        </row>
        <row r="221">
          <cell r="BE221">
            <v>422412</v>
          </cell>
          <cell r="BF221" t="str">
            <v>Трошкови путовања ученика који учествују на републичким и међународним такмичењима</v>
          </cell>
        </row>
        <row r="222">
          <cell r="BE222">
            <v>422900</v>
          </cell>
          <cell r="BF222" t="str">
            <v>Остали трошкови транспорта</v>
          </cell>
        </row>
        <row r="223">
          <cell r="BE223">
            <v>422910</v>
          </cell>
          <cell r="BF223" t="str">
            <v>Остали трошкови транспорта</v>
          </cell>
        </row>
        <row r="224">
          <cell r="BE224">
            <v>422911</v>
          </cell>
          <cell r="BF224" t="str">
            <v>Трошкови селидбе и превоза</v>
          </cell>
        </row>
        <row r="225">
          <cell r="BE225">
            <v>423000</v>
          </cell>
          <cell r="BF225" t="str">
            <v>Услуге по уговору</v>
          </cell>
        </row>
        <row r="226">
          <cell r="BE226">
            <v>423100</v>
          </cell>
          <cell r="BF226" t="str">
            <v>Административне услуге</v>
          </cell>
        </row>
        <row r="227">
          <cell r="BE227">
            <v>423110</v>
          </cell>
          <cell r="BF227" t="str">
            <v>Услуге превођења</v>
          </cell>
        </row>
        <row r="228">
          <cell r="BE228">
            <v>423111</v>
          </cell>
          <cell r="BF228" t="str">
            <v>Услуге превођења</v>
          </cell>
        </row>
        <row r="229">
          <cell r="BE229">
            <v>423120</v>
          </cell>
          <cell r="BF229" t="str">
            <v>Секретарске услуге</v>
          </cell>
        </row>
        <row r="230">
          <cell r="BE230">
            <v>423121</v>
          </cell>
          <cell r="BF230" t="str">
            <v>Секретарске услуге</v>
          </cell>
        </row>
        <row r="231">
          <cell r="BE231">
            <v>423130</v>
          </cell>
          <cell r="BF231" t="str">
            <v>Рачуноводствене услуге</v>
          </cell>
        </row>
        <row r="232">
          <cell r="BE232">
            <v>423131</v>
          </cell>
          <cell r="BF232" t="str">
            <v>Рачуноводствене услуге</v>
          </cell>
        </row>
        <row r="233">
          <cell r="BE233">
            <v>423190</v>
          </cell>
          <cell r="BF233" t="str">
            <v>Остале административне услуге</v>
          </cell>
        </row>
        <row r="234">
          <cell r="BE234">
            <v>423191</v>
          </cell>
          <cell r="BF234" t="str">
            <v>Остале административне услуге</v>
          </cell>
        </row>
        <row r="235">
          <cell r="BE235">
            <v>423200</v>
          </cell>
          <cell r="BF235" t="str">
            <v>Компјутерске услуге</v>
          </cell>
        </row>
        <row r="236">
          <cell r="BE236">
            <v>423210</v>
          </cell>
          <cell r="BF236" t="str">
            <v>Услуге за израду и одржавање софтвера</v>
          </cell>
        </row>
        <row r="237">
          <cell r="BE237">
            <v>423211</v>
          </cell>
          <cell r="BF237" t="str">
            <v>Услуге за израду софтвера</v>
          </cell>
        </row>
        <row r="238">
          <cell r="BE238">
            <v>423212</v>
          </cell>
          <cell r="BF238" t="str">
            <v>Услуге за одржавање софтвера</v>
          </cell>
        </row>
        <row r="239">
          <cell r="BE239">
            <v>423220</v>
          </cell>
          <cell r="BF239" t="str">
            <v>Услуге одржавања рачунара</v>
          </cell>
        </row>
        <row r="240">
          <cell r="BE240">
            <v>423221</v>
          </cell>
          <cell r="BF240" t="str">
            <v>Услуге одржавања рачунара</v>
          </cell>
        </row>
        <row r="241">
          <cell r="BE241">
            <v>423290</v>
          </cell>
          <cell r="BF241" t="str">
            <v>Остале компјутерске услуге</v>
          </cell>
        </row>
        <row r="242">
          <cell r="BE242">
            <v>423291</v>
          </cell>
          <cell r="BF242" t="str">
            <v>Остале компјутерске услуге</v>
          </cell>
        </row>
        <row r="243">
          <cell r="BE243">
            <v>423300</v>
          </cell>
          <cell r="BF243" t="str">
            <v>Услуге образовања и усавршавања запослених</v>
          </cell>
        </row>
        <row r="244">
          <cell r="BE244">
            <v>423310</v>
          </cell>
          <cell r="BF244" t="str">
            <v>Услуге образовања и усавршавања запослених</v>
          </cell>
        </row>
        <row r="245">
          <cell r="BE245">
            <v>423311</v>
          </cell>
          <cell r="BF245" t="str">
            <v>Услуге образовања и усавршавања запослених</v>
          </cell>
        </row>
        <row r="246">
          <cell r="BE246">
            <v>423320</v>
          </cell>
          <cell r="BF246" t="str">
            <v>Котизације</v>
          </cell>
        </row>
        <row r="247">
          <cell r="BE247">
            <v>423321</v>
          </cell>
          <cell r="BF247" t="str">
            <v>Котизација за семинаре</v>
          </cell>
        </row>
        <row r="248">
          <cell r="BE248">
            <v>423322</v>
          </cell>
          <cell r="BF248" t="str">
            <v>Котизација за стручна саветовања</v>
          </cell>
        </row>
        <row r="249">
          <cell r="BE249">
            <v>423323</v>
          </cell>
          <cell r="BF249" t="str">
            <v>Котизација за учествовање на сајмовима</v>
          </cell>
        </row>
        <row r="250">
          <cell r="BE250">
            <v>423390</v>
          </cell>
          <cell r="BF250" t="str">
            <v>Друге услуге образовања и усавршавања запослених</v>
          </cell>
        </row>
        <row r="251">
          <cell r="BE251">
            <v>423391</v>
          </cell>
          <cell r="BF251" t="str">
            <v>Издаци за стручне испите</v>
          </cell>
        </row>
        <row r="252">
          <cell r="BE252">
            <v>423399</v>
          </cell>
          <cell r="BF252" t="str">
            <v>Остали издаци за стручно образовање</v>
          </cell>
        </row>
        <row r="253">
          <cell r="BE253">
            <v>423400</v>
          </cell>
          <cell r="BF253" t="str">
            <v>Услуге информисања</v>
          </cell>
        </row>
        <row r="254">
          <cell r="BE254">
            <v>423410</v>
          </cell>
          <cell r="BF254" t="str">
            <v>Услуге штампања</v>
          </cell>
        </row>
        <row r="255">
          <cell r="BE255">
            <v>423411</v>
          </cell>
          <cell r="BF255" t="str">
            <v>Услуге штампања билтена</v>
          </cell>
        </row>
        <row r="256">
          <cell r="BE256">
            <v>423412</v>
          </cell>
          <cell r="BF256" t="str">
            <v>Услуге штампања часописа</v>
          </cell>
        </row>
        <row r="257">
          <cell r="BE257">
            <v>423413</v>
          </cell>
          <cell r="BF257" t="str">
            <v>Услуге штампања публикација</v>
          </cell>
        </row>
        <row r="258">
          <cell r="BE258">
            <v>423419</v>
          </cell>
          <cell r="BF258" t="str">
            <v>Остале услуге штампања</v>
          </cell>
        </row>
        <row r="259">
          <cell r="BE259">
            <v>423420</v>
          </cell>
          <cell r="BF259" t="str">
            <v>Услуге информисања јавности и односа са јавношћу</v>
          </cell>
        </row>
        <row r="260">
          <cell r="BE260">
            <v>423421</v>
          </cell>
          <cell r="BF260" t="str">
            <v>Услуге информисања јавности</v>
          </cell>
        </row>
        <row r="261">
          <cell r="BE261">
            <v>423422</v>
          </cell>
          <cell r="BF261" t="str">
            <v>Односи са јавношћу</v>
          </cell>
        </row>
        <row r="262">
          <cell r="BE262">
            <v>423430</v>
          </cell>
          <cell r="BF262" t="str">
            <v>Услуге рекламе и пропаганде</v>
          </cell>
        </row>
        <row r="263">
          <cell r="BE263">
            <v>423431</v>
          </cell>
          <cell r="BF263" t="str">
            <v>Услуге рекламе и пропаганде</v>
          </cell>
        </row>
        <row r="264">
          <cell r="BE264">
            <v>423432</v>
          </cell>
          <cell r="BF264" t="str">
            <v>Објављивање тендера и информативних огласа</v>
          </cell>
        </row>
        <row r="265">
          <cell r="BE265">
            <v>423439</v>
          </cell>
          <cell r="BF265" t="str">
            <v>Остале услуге рекламе и пропаганде</v>
          </cell>
        </row>
        <row r="266">
          <cell r="BE266">
            <v>423440</v>
          </cell>
          <cell r="BF266" t="str">
            <v>Медијске услуге</v>
          </cell>
        </row>
        <row r="267">
          <cell r="BE267">
            <v>423441</v>
          </cell>
          <cell r="BF267" t="str">
            <v>Медијске услуге радија и телевизије</v>
          </cell>
        </row>
        <row r="268">
          <cell r="BE268">
            <v>423449</v>
          </cell>
          <cell r="BF268" t="str">
            <v>Остале медијске услуге</v>
          </cell>
        </row>
        <row r="269">
          <cell r="BE269">
            <v>423500</v>
          </cell>
          <cell r="BF269" t="str">
            <v>Стручне услуге</v>
          </cell>
        </row>
        <row r="270">
          <cell r="BE270">
            <v>423510</v>
          </cell>
          <cell r="BF270" t="str">
            <v>Услуге ревизије</v>
          </cell>
        </row>
        <row r="271">
          <cell r="BE271">
            <v>423511</v>
          </cell>
          <cell r="BF271" t="str">
            <v>Услуге ревизије</v>
          </cell>
        </row>
        <row r="272">
          <cell r="BE272">
            <v>423520</v>
          </cell>
          <cell r="BF272" t="str">
            <v>Адвокатске услуге</v>
          </cell>
        </row>
        <row r="273">
          <cell r="BE273">
            <v>423521</v>
          </cell>
          <cell r="BF273" t="str">
            <v>Правно заступање пред домаћим судовима</v>
          </cell>
        </row>
        <row r="274">
          <cell r="BE274">
            <v>423522</v>
          </cell>
          <cell r="BF274" t="str">
            <v>Правно заступање пред међународним судовима</v>
          </cell>
        </row>
        <row r="275">
          <cell r="BE275">
            <v>423530</v>
          </cell>
          <cell r="BF275" t="str">
            <v>Правне услуге</v>
          </cell>
        </row>
        <row r="276">
          <cell r="BE276">
            <v>423531</v>
          </cell>
          <cell r="BF276" t="str">
            <v>Услуге вештачења</v>
          </cell>
        </row>
        <row r="277">
          <cell r="BE277">
            <v>423532</v>
          </cell>
          <cell r="BF277" t="str">
            <v>Услуге поротника</v>
          </cell>
        </row>
        <row r="278">
          <cell r="BE278">
            <v>423539</v>
          </cell>
          <cell r="BF278" t="str">
            <v>Остале правне услуге</v>
          </cell>
        </row>
        <row r="279">
          <cell r="BE279">
            <v>423540</v>
          </cell>
          <cell r="BF279" t="str">
            <v>Финансијске услуге</v>
          </cell>
        </row>
        <row r="280">
          <cell r="BE280">
            <v>423541</v>
          </cell>
          <cell r="BF280" t="str">
            <v>Услуге финансијских саветника</v>
          </cell>
        </row>
        <row r="281">
          <cell r="BE281">
            <v>423542</v>
          </cell>
          <cell r="BF281" t="str">
            <v>Остале финансијске услуге</v>
          </cell>
        </row>
        <row r="282">
          <cell r="BE282">
            <v>423590</v>
          </cell>
          <cell r="BF282" t="str">
            <v>Остале стручне услуге</v>
          </cell>
        </row>
        <row r="283">
          <cell r="BE283">
            <v>423591</v>
          </cell>
          <cell r="BF283" t="str">
            <v>Накнаде члановима управних, надзорних одбора и комисија</v>
          </cell>
        </row>
        <row r="284">
          <cell r="BE284">
            <v>423599</v>
          </cell>
          <cell r="BF284" t="str">
            <v>Остале стручне услуге</v>
          </cell>
        </row>
        <row r="285">
          <cell r="BE285">
            <v>423600</v>
          </cell>
          <cell r="BF285" t="str">
            <v>Услуге за домаћинство и угоститељство</v>
          </cell>
        </row>
        <row r="286">
          <cell r="BE286">
            <v>423610</v>
          </cell>
          <cell r="BF286" t="str">
            <v>Услуге за домаћинство</v>
          </cell>
        </row>
        <row r="287">
          <cell r="BE287">
            <v>423611</v>
          </cell>
          <cell r="BF287" t="str">
            <v>Прање веша</v>
          </cell>
        </row>
        <row r="288">
          <cell r="BE288">
            <v>423612</v>
          </cell>
          <cell r="BF288" t="str">
            <v>Хемијско чишћење</v>
          </cell>
        </row>
        <row r="289">
          <cell r="BE289">
            <v>423620</v>
          </cell>
          <cell r="BF289" t="str">
            <v>Угоститељске услуге</v>
          </cell>
        </row>
        <row r="290">
          <cell r="BE290">
            <v>423621</v>
          </cell>
          <cell r="BF290" t="str">
            <v>Угоститељске услуге</v>
          </cell>
        </row>
        <row r="291">
          <cell r="BE291">
            <v>423700</v>
          </cell>
          <cell r="BF291" t="str">
            <v>Репрезентација</v>
          </cell>
        </row>
        <row r="292">
          <cell r="BE292">
            <v>423710</v>
          </cell>
          <cell r="BF292" t="str">
            <v>Репрезентација</v>
          </cell>
        </row>
        <row r="293">
          <cell r="BE293">
            <v>423711</v>
          </cell>
          <cell r="BF293" t="str">
            <v>Репрезентација</v>
          </cell>
        </row>
        <row r="294">
          <cell r="BE294">
            <v>423712</v>
          </cell>
          <cell r="BF294" t="str">
            <v>Поклони</v>
          </cell>
        </row>
        <row r="295">
          <cell r="BE295">
            <v>423900</v>
          </cell>
          <cell r="BF295" t="str">
            <v>Остале опште услуге</v>
          </cell>
        </row>
        <row r="296">
          <cell r="BE296">
            <v>423910</v>
          </cell>
          <cell r="BF296" t="str">
            <v>Остале опште услуге</v>
          </cell>
        </row>
        <row r="297">
          <cell r="BE297">
            <v>423911</v>
          </cell>
          <cell r="BF297" t="str">
            <v>Остале опште услуге</v>
          </cell>
        </row>
        <row r="298">
          <cell r="BE298">
            <v>424000</v>
          </cell>
          <cell r="BF298" t="str">
            <v>Специјализоване услуге</v>
          </cell>
        </row>
        <row r="299">
          <cell r="BE299">
            <v>424100</v>
          </cell>
          <cell r="BF299" t="str">
            <v>Пољопривредне услуге</v>
          </cell>
        </row>
        <row r="300">
          <cell r="BE300">
            <v>424110</v>
          </cell>
          <cell r="BF300" t="str">
            <v>Услуге заштите животиња и биља</v>
          </cell>
        </row>
        <row r="301">
          <cell r="BE301">
            <v>424111</v>
          </cell>
          <cell r="BF301" t="str">
            <v>Услуге ветеринарског прегледа и вакцинације</v>
          </cell>
        </row>
        <row r="302">
          <cell r="BE302">
            <v>424112</v>
          </cell>
          <cell r="BF302" t="str">
            <v>Заштита биља</v>
          </cell>
        </row>
        <row r="303">
          <cell r="BE303">
            <v>424113</v>
          </cell>
          <cell r="BF303" t="str">
            <v>Испитивање узорака земљишта и вештачког ђубрива</v>
          </cell>
        </row>
        <row r="304">
          <cell r="BE304">
            <v>424119</v>
          </cell>
          <cell r="BF304" t="str">
            <v>Остале услуге заштите животиња и биља</v>
          </cell>
        </row>
        <row r="305">
          <cell r="BE305">
            <v>424200</v>
          </cell>
          <cell r="BF305" t="str">
            <v>Услуге образовања, културе и спорта</v>
          </cell>
        </row>
        <row r="306">
          <cell r="BE306">
            <v>424210</v>
          </cell>
          <cell r="BF306" t="str">
            <v>Услуге образовања</v>
          </cell>
        </row>
        <row r="307">
          <cell r="BE307">
            <v>424211</v>
          </cell>
          <cell r="BF307" t="str">
            <v>Услуге образовања</v>
          </cell>
        </row>
        <row r="308">
          <cell r="BE308">
            <v>424212</v>
          </cell>
          <cell r="BF308" t="str">
            <v>Образовање деце грађана који живе у иностранству</v>
          </cell>
        </row>
        <row r="309">
          <cell r="BE309">
            <v>424213</v>
          </cell>
          <cell r="BF309" t="str">
            <v>Услуге предшколског образовања</v>
          </cell>
        </row>
        <row r="310">
          <cell r="BE310">
            <v>424220</v>
          </cell>
          <cell r="BF310" t="str">
            <v>Услуге културе</v>
          </cell>
        </row>
        <row r="311">
          <cell r="BE311">
            <v>424221</v>
          </cell>
          <cell r="BF311" t="str">
            <v>Услуге културе</v>
          </cell>
        </row>
        <row r="312">
          <cell r="BE312">
            <v>424230</v>
          </cell>
          <cell r="BF312" t="str">
            <v>Услуге спорта</v>
          </cell>
        </row>
        <row r="313">
          <cell r="BE313">
            <v>424231</v>
          </cell>
          <cell r="BF313" t="str">
            <v>Услуге спорта</v>
          </cell>
        </row>
        <row r="314">
          <cell r="BE314">
            <v>424300</v>
          </cell>
          <cell r="BF314" t="str">
            <v>Медицинске услуге</v>
          </cell>
        </row>
        <row r="315">
          <cell r="BE315">
            <v>424310</v>
          </cell>
          <cell r="BF315" t="str">
            <v>Здравствена заштита по уговору</v>
          </cell>
        </row>
        <row r="316">
          <cell r="BE316">
            <v>424311</v>
          </cell>
          <cell r="BF316" t="str">
            <v>Здравствена заштита по уговору</v>
          </cell>
        </row>
        <row r="317">
          <cell r="BE317">
            <v>424320</v>
          </cell>
          <cell r="BF317" t="str">
            <v>Здравствена заштита по конвенцији</v>
          </cell>
        </row>
        <row r="318">
          <cell r="BE318">
            <v>424321</v>
          </cell>
          <cell r="BF318" t="str">
            <v>Здравствена заштита по конвенцији</v>
          </cell>
        </row>
        <row r="319">
          <cell r="BE319">
            <v>424330</v>
          </cell>
          <cell r="BF319" t="str">
            <v>Услуге јавног здравства - инспекција и анализа</v>
          </cell>
        </row>
        <row r="320">
          <cell r="BE320">
            <v>424331</v>
          </cell>
          <cell r="BF320" t="str">
            <v>Услуге јавног здравства - инспекција и анализа</v>
          </cell>
        </row>
        <row r="321">
          <cell r="BE321">
            <v>424340</v>
          </cell>
          <cell r="BF321" t="str">
            <v>Лабораторијске услуге</v>
          </cell>
        </row>
        <row r="322">
          <cell r="BE322">
            <v>424341</v>
          </cell>
          <cell r="BF322" t="str">
            <v>Лабораторијске услуге</v>
          </cell>
        </row>
        <row r="323">
          <cell r="BE323">
            <v>424350</v>
          </cell>
          <cell r="BF323" t="str">
            <v>Остале медицинске услуге</v>
          </cell>
        </row>
        <row r="324">
          <cell r="BE324">
            <v>424351</v>
          </cell>
          <cell r="BF324" t="str">
            <v>Остале медицинске услуге</v>
          </cell>
        </row>
        <row r="325">
          <cell r="BE325">
            <v>424400</v>
          </cell>
          <cell r="BF325" t="str">
            <v>Услуге одржавања аутопутева</v>
          </cell>
        </row>
        <row r="326">
          <cell r="BE326">
            <v>424410</v>
          </cell>
          <cell r="BF326" t="str">
            <v>Услуге одржавања аутопутева</v>
          </cell>
        </row>
        <row r="327">
          <cell r="BE327">
            <v>424411</v>
          </cell>
          <cell r="BF327" t="str">
            <v>Услуге одржавања аутопутева</v>
          </cell>
        </row>
        <row r="328">
          <cell r="BE328">
            <v>424500</v>
          </cell>
          <cell r="BF328" t="str">
            <v>Услуге одржавања националних паркова и природних површина</v>
          </cell>
        </row>
        <row r="329">
          <cell r="BE329">
            <v>424510</v>
          </cell>
          <cell r="BF329" t="str">
            <v>Услуге одржавања националних паркова и природних површина</v>
          </cell>
        </row>
        <row r="330">
          <cell r="BE330">
            <v>424511</v>
          </cell>
          <cell r="BF330" t="str">
            <v>Услуге одржавања националних паркова и природних површина</v>
          </cell>
        </row>
        <row r="331">
          <cell r="BE331">
            <v>424600</v>
          </cell>
          <cell r="BF331" t="str">
            <v>Услуге очувања животне средине, науке и геодетске услуге</v>
          </cell>
        </row>
        <row r="332">
          <cell r="BE332">
            <v>424610</v>
          </cell>
          <cell r="BF332" t="str">
            <v>Услуге очувања животне средине</v>
          </cell>
        </row>
        <row r="333">
          <cell r="BE333">
            <v>424611</v>
          </cell>
          <cell r="BF333" t="str">
            <v>Услуге очувања животне средине</v>
          </cell>
        </row>
        <row r="334">
          <cell r="BE334">
            <v>424620</v>
          </cell>
          <cell r="BF334" t="str">
            <v>Услуге науке</v>
          </cell>
        </row>
        <row r="335">
          <cell r="BE335">
            <v>424621</v>
          </cell>
          <cell r="BF335" t="str">
            <v>Услуге науке</v>
          </cell>
        </row>
        <row r="336">
          <cell r="BE336">
            <v>424630</v>
          </cell>
          <cell r="BF336" t="str">
            <v>Геодетске услуге</v>
          </cell>
        </row>
        <row r="337">
          <cell r="BE337">
            <v>424631</v>
          </cell>
          <cell r="BF337" t="str">
            <v>Геодетске услуге</v>
          </cell>
        </row>
        <row r="338">
          <cell r="BE338">
            <v>424900</v>
          </cell>
          <cell r="BF338" t="str">
            <v>Остале специјализоване услуге</v>
          </cell>
        </row>
        <row r="339">
          <cell r="BE339">
            <v>424910</v>
          </cell>
          <cell r="BF339" t="str">
            <v>Остале специјализоване услуге</v>
          </cell>
        </row>
        <row r="340">
          <cell r="BE340">
            <v>424911</v>
          </cell>
          <cell r="BF340" t="str">
            <v>Остале специјализоване услуге</v>
          </cell>
        </row>
        <row r="341">
          <cell r="BE341">
            <v>425000</v>
          </cell>
          <cell r="BF341" t="str">
            <v>Текуће поправке и одржавање</v>
          </cell>
        </row>
        <row r="342">
          <cell r="BE342">
            <v>425100</v>
          </cell>
          <cell r="BF342" t="str">
            <v>Текуће поправке и одржавање зграда и објеката</v>
          </cell>
        </row>
        <row r="343">
          <cell r="BE343">
            <v>425110</v>
          </cell>
          <cell r="BF343" t="str">
            <v>Текуће поправке и одржавање зграда</v>
          </cell>
        </row>
        <row r="344">
          <cell r="BE344">
            <v>425111</v>
          </cell>
          <cell r="BF344" t="str">
            <v>Зидарски радови</v>
          </cell>
        </row>
        <row r="345">
          <cell r="BE345">
            <v>425112</v>
          </cell>
          <cell r="BF345" t="str">
            <v>Столарски радови</v>
          </cell>
        </row>
        <row r="346">
          <cell r="BE346">
            <v>425113</v>
          </cell>
          <cell r="BF346" t="str">
            <v>Молерски радови</v>
          </cell>
        </row>
        <row r="347">
          <cell r="BE347">
            <v>425114</v>
          </cell>
          <cell r="BF347" t="str">
            <v>Радови на крову</v>
          </cell>
        </row>
        <row r="348">
          <cell r="BE348">
            <v>425115</v>
          </cell>
          <cell r="BF348" t="str">
            <v>Радови на водоводу и канализацији</v>
          </cell>
        </row>
        <row r="349">
          <cell r="BE349">
            <v>425116</v>
          </cell>
          <cell r="BF349" t="str">
            <v>Централно грејање</v>
          </cell>
        </row>
        <row r="350">
          <cell r="BE350">
            <v>425117</v>
          </cell>
          <cell r="BF350" t="str">
            <v>Електричне инсталације</v>
          </cell>
        </row>
        <row r="351">
          <cell r="BE351">
            <v>425118</v>
          </cell>
          <cell r="BF351" t="str">
            <v>Радови на комуникацијским инсталацијама</v>
          </cell>
        </row>
        <row r="352">
          <cell r="BE352">
            <v>425119</v>
          </cell>
          <cell r="BF352" t="str">
            <v>Остале услуге и материјали за текуће поправке и одржавање зграда</v>
          </cell>
        </row>
        <row r="353">
          <cell r="BE353">
            <v>425190</v>
          </cell>
          <cell r="BF353" t="str">
            <v>Текуће поправке и одржавање осталих објеката</v>
          </cell>
        </row>
        <row r="354">
          <cell r="BE354">
            <v>425191</v>
          </cell>
          <cell r="BF354" t="str">
            <v>Текуће поправке и одржавање осталих објеката</v>
          </cell>
        </row>
        <row r="355">
          <cell r="BE355">
            <v>425200</v>
          </cell>
          <cell r="BF355" t="str">
            <v>Текуће поправке и одржавање опреме</v>
          </cell>
        </row>
        <row r="356">
          <cell r="BE356">
            <v>425210</v>
          </cell>
          <cell r="BF356" t="str">
            <v>Текуће поправке и одржавање опреме за саобраћај</v>
          </cell>
        </row>
        <row r="357">
          <cell r="BE357">
            <v>425211</v>
          </cell>
          <cell r="BF357" t="str">
            <v>Механичке поправке</v>
          </cell>
        </row>
        <row r="358">
          <cell r="BE358">
            <v>425212</v>
          </cell>
          <cell r="BF358" t="str">
            <v>Поправке електричне и електронске опреме</v>
          </cell>
        </row>
        <row r="359">
          <cell r="BE359">
            <v>425213</v>
          </cell>
          <cell r="BF359" t="str">
            <v>Лимарски радови на возилима</v>
          </cell>
        </row>
        <row r="360">
          <cell r="BE360">
            <v>425219</v>
          </cell>
          <cell r="BF360" t="str">
            <v>Остале поправке и одржавање опреме за саобраћај</v>
          </cell>
        </row>
        <row r="361">
          <cell r="BE361">
            <v>425220</v>
          </cell>
          <cell r="BF361" t="str">
            <v>Текуће поправке и одржавање административне опреме</v>
          </cell>
        </row>
        <row r="362">
          <cell r="BE362">
            <v>425221</v>
          </cell>
          <cell r="BF362" t="str">
            <v>Намештај</v>
          </cell>
        </row>
        <row r="363">
          <cell r="BE363">
            <v>425222</v>
          </cell>
          <cell r="BF363" t="str">
            <v>Рачунарска опрема</v>
          </cell>
        </row>
        <row r="364">
          <cell r="BE364">
            <v>425223</v>
          </cell>
          <cell r="BF364" t="str">
            <v>Опрема за комуникацију</v>
          </cell>
        </row>
        <row r="365">
          <cell r="BE365">
            <v>425224</v>
          </cell>
          <cell r="BF365" t="str">
            <v>Електронска и фотографска опрема</v>
          </cell>
        </row>
        <row r="366">
          <cell r="BE366">
            <v>425225</v>
          </cell>
          <cell r="BF366" t="str">
            <v>Опрема за домаћинство и угоститељство</v>
          </cell>
        </row>
        <row r="367">
          <cell r="BE367">
            <v>425226</v>
          </cell>
          <cell r="BF367" t="str">
            <v>Биротехничка опрема</v>
          </cell>
        </row>
        <row r="368">
          <cell r="BE368">
            <v>425227</v>
          </cell>
          <cell r="BF368" t="str">
            <v>Уградна опрема</v>
          </cell>
        </row>
        <row r="369">
          <cell r="BE369">
            <v>425229</v>
          </cell>
          <cell r="BF369" t="str">
            <v>Остале поправке и одржавање административне опреме</v>
          </cell>
        </row>
        <row r="370">
          <cell r="BE370">
            <v>425230</v>
          </cell>
          <cell r="BF370" t="str">
            <v>Текуће поправке и одржавање опреме за пољопривреду</v>
          </cell>
        </row>
        <row r="371">
          <cell r="BE371">
            <v>425231</v>
          </cell>
          <cell r="BF371" t="str">
            <v>Текуће поправке и одржавање опреме за пољопривреду</v>
          </cell>
        </row>
        <row r="372">
          <cell r="BE372">
            <v>425240</v>
          </cell>
          <cell r="BF372" t="str">
            <v>Текуће поправке и одржавање опреме за очување животне средине и науку</v>
          </cell>
        </row>
        <row r="373">
          <cell r="BE373">
            <v>425241</v>
          </cell>
          <cell r="BF373" t="str">
            <v>Текуће поправке и одржавање опреме за очување животне средине</v>
          </cell>
        </row>
        <row r="374">
          <cell r="BE374">
            <v>425242</v>
          </cell>
          <cell r="BF374" t="str">
            <v>Текуће поправке и одржавање опреме за науку</v>
          </cell>
        </row>
        <row r="375">
          <cell r="BE375">
            <v>425250</v>
          </cell>
          <cell r="BF375" t="str">
            <v>Текуће поправке и одржавање медицинске и лабораторијске опреме</v>
          </cell>
        </row>
        <row r="376">
          <cell r="BE376">
            <v>425251</v>
          </cell>
          <cell r="BF376" t="str">
            <v>Текуће поправке и одржавање медицинске опреме</v>
          </cell>
        </row>
        <row r="377">
          <cell r="BE377">
            <v>425252</v>
          </cell>
          <cell r="BF377" t="str">
            <v>Текуће поправке и одржавање лабораторијске опреме</v>
          </cell>
        </row>
        <row r="378">
          <cell r="BE378">
            <v>425253</v>
          </cell>
          <cell r="BF378" t="str">
            <v>Текуће поправке и одржавање мерних и контролних инструмената</v>
          </cell>
        </row>
        <row r="379">
          <cell r="BE379">
            <v>425260</v>
          </cell>
          <cell r="BF379" t="str">
            <v>Текуће поправке и одржавање опреме за образовање, културу и спорт</v>
          </cell>
        </row>
        <row r="380">
          <cell r="BE380">
            <v>425261</v>
          </cell>
          <cell r="BF380" t="str">
            <v>Текуће поправке и одржавање опреме за образовање</v>
          </cell>
        </row>
        <row r="381">
          <cell r="BE381">
            <v>425262</v>
          </cell>
          <cell r="BF381" t="str">
            <v>Текуће поправке и одржавање опреме за културу</v>
          </cell>
        </row>
        <row r="382">
          <cell r="BE382">
            <v>425263</v>
          </cell>
          <cell r="BF382" t="str">
            <v>Текуће поправке и одржавање опреме за спорт</v>
          </cell>
        </row>
        <row r="383">
          <cell r="BE383">
            <v>425270</v>
          </cell>
          <cell r="BF383" t="str">
            <v>Текуће поправке и одржавање опреме за војску</v>
          </cell>
        </row>
        <row r="384">
          <cell r="BE384">
            <v>425271</v>
          </cell>
          <cell r="BF384" t="str">
            <v>Текуће поправке и одржавање опреме за војску</v>
          </cell>
        </row>
        <row r="385">
          <cell r="BE385">
            <v>425280</v>
          </cell>
          <cell r="BF385" t="str">
            <v>Текуће поправке и одржавање опреме за јавну безбедност</v>
          </cell>
        </row>
        <row r="386">
          <cell r="BE386">
            <v>425281</v>
          </cell>
          <cell r="BF386" t="str">
            <v>Текуће поправке и одржавање опреме за јавну безбедност</v>
          </cell>
        </row>
        <row r="387">
          <cell r="BE387">
            <v>425290</v>
          </cell>
          <cell r="BF387" t="str">
            <v>Текуће поправке и одржавање производне, моторне, непокретне и немоторне опреме</v>
          </cell>
        </row>
        <row r="388">
          <cell r="BE388">
            <v>425291</v>
          </cell>
          <cell r="BF388" t="str">
            <v>Текуће поправке и одржавање производне, моторне, непокретне и немоторне опреме</v>
          </cell>
        </row>
        <row r="389">
          <cell r="BE389">
            <v>426000</v>
          </cell>
          <cell r="BF389" t="str">
            <v>Материјал</v>
          </cell>
        </row>
        <row r="390">
          <cell r="BE390">
            <v>426100</v>
          </cell>
          <cell r="BF390" t="str">
            <v>Административни материјал</v>
          </cell>
        </row>
        <row r="391">
          <cell r="BE391">
            <v>426110</v>
          </cell>
          <cell r="BF391" t="str">
            <v>Канцеларијски материјал</v>
          </cell>
        </row>
        <row r="392">
          <cell r="BE392">
            <v>426111</v>
          </cell>
          <cell r="BF392" t="str">
            <v>Канцеларијски материјал</v>
          </cell>
        </row>
        <row r="393">
          <cell r="BE393">
            <v>426120</v>
          </cell>
          <cell r="BF393" t="str">
            <v>Одећа, обућа и униформе</v>
          </cell>
        </row>
        <row r="394">
          <cell r="BE394">
            <v>426121</v>
          </cell>
          <cell r="BF394" t="str">
            <v>Расходи за радну униформу</v>
          </cell>
        </row>
        <row r="395">
          <cell r="BE395">
            <v>426122</v>
          </cell>
          <cell r="BF395" t="str">
            <v>Службена одећа</v>
          </cell>
        </row>
        <row r="396">
          <cell r="BE396">
            <v>426123</v>
          </cell>
          <cell r="BF396" t="str">
            <v>Униформе</v>
          </cell>
        </row>
        <row r="397">
          <cell r="BE397">
            <v>426124</v>
          </cell>
          <cell r="BF397" t="str">
            <v>ХТЗ опрема</v>
          </cell>
        </row>
        <row r="398">
          <cell r="BE398">
            <v>426129</v>
          </cell>
          <cell r="BF398" t="str">
            <v>Остали расходи за одећу, обућу и униформе</v>
          </cell>
        </row>
        <row r="399">
          <cell r="BE399">
            <v>426130</v>
          </cell>
          <cell r="BF399" t="str">
            <v>Биодекорација</v>
          </cell>
        </row>
        <row r="400">
          <cell r="BE400">
            <v>426131</v>
          </cell>
          <cell r="BF400" t="str">
            <v>Цвеће и зеленило</v>
          </cell>
        </row>
        <row r="401">
          <cell r="BE401">
            <v>426190</v>
          </cell>
          <cell r="BF401" t="str">
            <v>Остали административни материјал</v>
          </cell>
        </row>
        <row r="402">
          <cell r="BE402">
            <v>426191</v>
          </cell>
          <cell r="BF402" t="str">
            <v>Остали административни материјал</v>
          </cell>
        </row>
        <row r="403">
          <cell r="BE403">
            <v>426200</v>
          </cell>
          <cell r="BF403" t="str">
            <v>Материјали за пољопривреду</v>
          </cell>
        </row>
        <row r="404">
          <cell r="BE404">
            <v>426210</v>
          </cell>
          <cell r="BF404" t="str">
            <v>Храна за животиње</v>
          </cell>
        </row>
        <row r="405">
          <cell r="BE405">
            <v>426211</v>
          </cell>
          <cell r="BF405" t="str">
            <v>Храна за животиње</v>
          </cell>
        </row>
        <row r="406">
          <cell r="BE406">
            <v>426220</v>
          </cell>
          <cell r="BF406" t="str">
            <v>Стока за експерименте</v>
          </cell>
        </row>
        <row r="407">
          <cell r="BE407">
            <v>426221</v>
          </cell>
          <cell r="BF407" t="str">
            <v>Стока за експерименте</v>
          </cell>
        </row>
        <row r="408">
          <cell r="BE408">
            <v>426230</v>
          </cell>
          <cell r="BF408" t="str">
            <v>Природна и вештачка ђубрива и слично</v>
          </cell>
        </row>
        <row r="409">
          <cell r="BE409">
            <v>426231</v>
          </cell>
          <cell r="BF409" t="str">
            <v>Природна и вештачка ђубрива и слично</v>
          </cell>
        </row>
        <row r="410">
          <cell r="BE410">
            <v>426240</v>
          </cell>
          <cell r="BF410" t="str">
            <v>Семе</v>
          </cell>
        </row>
        <row r="411">
          <cell r="BE411">
            <v>426241</v>
          </cell>
          <cell r="BF411" t="str">
            <v>Семе</v>
          </cell>
        </row>
        <row r="412">
          <cell r="BE412">
            <v>426250</v>
          </cell>
          <cell r="BF412" t="str">
            <v>Биљке</v>
          </cell>
        </row>
        <row r="413">
          <cell r="BE413">
            <v>426251</v>
          </cell>
          <cell r="BF413" t="str">
            <v>Биљке</v>
          </cell>
        </row>
        <row r="414">
          <cell r="BE414">
            <v>426290</v>
          </cell>
          <cell r="BF414" t="str">
            <v>Остали материјал за пољопривреду</v>
          </cell>
        </row>
        <row r="415">
          <cell r="BE415">
            <v>426291</v>
          </cell>
          <cell r="BF415" t="str">
            <v>Остали материјал за пољопривреду</v>
          </cell>
        </row>
        <row r="416">
          <cell r="BE416">
            <v>426300</v>
          </cell>
          <cell r="BF416" t="str">
            <v>Материјали за образовање и усавршавање запослених</v>
          </cell>
        </row>
        <row r="417">
          <cell r="BE417">
            <v>426310</v>
          </cell>
          <cell r="BF417" t="str">
            <v>Публикације, часописи и гласила</v>
          </cell>
        </row>
        <row r="418">
          <cell r="BE418">
            <v>426311</v>
          </cell>
          <cell r="BF418" t="str">
            <v>Стручна литература за редовне потребе запослених</v>
          </cell>
        </row>
        <row r="419">
          <cell r="BE419">
            <v>426312</v>
          </cell>
          <cell r="BF419" t="str">
            <v>Стручна литература за образовање запослених</v>
          </cell>
        </row>
        <row r="420">
          <cell r="BE420">
            <v>426320</v>
          </cell>
          <cell r="BF420" t="str">
            <v>Материјали за образовање</v>
          </cell>
        </row>
        <row r="421">
          <cell r="BE421">
            <v>426321</v>
          </cell>
          <cell r="BF421" t="str">
            <v>Материјали за образовање</v>
          </cell>
        </row>
        <row r="422">
          <cell r="BE422">
            <v>426400</v>
          </cell>
          <cell r="BF422" t="str">
            <v>Материјали за саобраћај</v>
          </cell>
        </row>
        <row r="423">
          <cell r="BE423">
            <v>426410</v>
          </cell>
          <cell r="BF423" t="str">
            <v>Издаци за гориво</v>
          </cell>
        </row>
        <row r="424">
          <cell r="BE424">
            <v>426411</v>
          </cell>
          <cell r="BF424" t="str">
            <v>Бензин</v>
          </cell>
        </row>
        <row r="425">
          <cell r="BE425">
            <v>426412</v>
          </cell>
          <cell r="BF425" t="str">
            <v>Дизел гориво</v>
          </cell>
        </row>
        <row r="426">
          <cell r="BE426">
            <v>426413</v>
          </cell>
          <cell r="BF426" t="str">
            <v>Уља и мазива</v>
          </cell>
        </row>
        <row r="427">
          <cell r="BE427">
            <v>426490</v>
          </cell>
          <cell r="BF427" t="str">
            <v>Остали материјал за превозна средства</v>
          </cell>
        </row>
        <row r="428">
          <cell r="BE428">
            <v>426491</v>
          </cell>
          <cell r="BF428" t="str">
            <v>Остали материјал за превозна средства</v>
          </cell>
        </row>
        <row r="429">
          <cell r="BE429">
            <v>426500</v>
          </cell>
          <cell r="BF429" t="str">
            <v>Материјали за очување животне средине и науку</v>
          </cell>
        </row>
        <row r="430">
          <cell r="BE430">
            <v>426510</v>
          </cell>
          <cell r="BF430" t="str">
            <v>Материјали за метеоролошка мерења</v>
          </cell>
        </row>
        <row r="431">
          <cell r="BE431">
            <v>426511</v>
          </cell>
          <cell r="BF431" t="str">
            <v>Материјали за метеоролошка мерења</v>
          </cell>
        </row>
        <row r="432">
          <cell r="BE432">
            <v>426520</v>
          </cell>
          <cell r="BF432" t="str">
            <v>Материјали за истраживање и развој</v>
          </cell>
        </row>
        <row r="433">
          <cell r="BE433">
            <v>426521</v>
          </cell>
          <cell r="BF433" t="str">
            <v>Материјали за истраживање и развој</v>
          </cell>
        </row>
        <row r="434">
          <cell r="BE434">
            <v>426530</v>
          </cell>
          <cell r="BF434" t="str">
            <v>Материјали за тестирање ваздуха</v>
          </cell>
        </row>
        <row r="435">
          <cell r="BE435">
            <v>426531</v>
          </cell>
          <cell r="BF435" t="str">
            <v>Материјали за тестирање ваздуха</v>
          </cell>
        </row>
        <row r="436">
          <cell r="BE436">
            <v>426540</v>
          </cell>
          <cell r="BF436" t="str">
            <v>Материјали за тестирање воде</v>
          </cell>
        </row>
        <row r="437">
          <cell r="BE437">
            <v>426541</v>
          </cell>
          <cell r="BF437" t="str">
            <v>Материјали за тестирање воде</v>
          </cell>
        </row>
        <row r="438">
          <cell r="BE438">
            <v>426550</v>
          </cell>
          <cell r="BF438" t="str">
            <v>Материјали за тестирање тла</v>
          </cell>
        </row>
        <row r="439">
          <cell r="BE439">
            <v>426551</v>
          </cell>
          <cell r="BF439" t="str">
            <v>Материјали за тестирање тла</v>
          </cell>
        </row>
        <row r="440">
          <cell r="BE440">
            <v>426590</v>
          </cell>
          <cell r="BF440" t="str">
            <v>Остали материјали за очување животне средине и науку</v>
          </cell>
        </row>
        <row r="441">
          <cell r="BE441">
            <v>426591</v>
          </cell>
          <cell r="BF441" t="str">
            <v>Остали материјали за очување животне средине и науку</v>
          </cell>
        </row>
        <row r="442">
          <cell r="BE442">
            <v>426600</v>
          </cell>
          <cell r="BF442" t="str">
            <v>Материјали за образовање, културу и спорт</v>
          </cell>
        </row>
        <row r="443">
          <cell r="BE443">
            <v>426610</v>
          </cell>
          <cell r="BF443" t="str">
            <v>Материјали за образовање</v>
          </cell>
        </row>
        <row r="444">
          <cell r="BE444">
            <v>426611</v>
          </cell>
          <cell r="BF444" t="str">
            <v>Материјали за образовање</v>
          </cell>
        </row>
        <row r="445">
          <cell r="BE445">
            <v>426620</v>
          </cell>
          <cell r="BF445" t="str">
            <v>Материјали за културу</v>
          </cell>
        </row>
        <row r="446">
          <cell r="BE446">
            <v>426621</v>
          </cell>
          <cell r="BF446" t="str">
            <v>Материјали за културу</v>
          </cell>
        </row>
        <row r="447">
          <cell r="BE447">
            <v>426630</v>
          </cell>
          <cell r="BF447" t="str">
            <v>Материјали за спорт</v>
          </cell>
        </row>
        <row r="448">
          <cell r="BE448">
            <v>426631</v>
          </cell>
          <cell r="BF448" t="str">
            <v>Материјали за спорт</v>
          </cell>
        </row>
        <row r="449">
          <cell r="BE449">
            <v>426700</v>
          </cell>
          <cell r="BF449" t="str">
            <v>Медицински и лабораторијски материјали</v>
          </cell>
        </row>
        <row r="450">
          <cell r="BE450">
            <v>426710</v>
          </cell>
          <cell r="BF450" t="str">
            <v>Материјали за медицинске тестове</v>
          </cell>
        </row>
        <row r="451">
          <cell r="BE451">
            <v>426711</v>
          </cell>
          <cell r="BF451" t="str">
            <v>Материјали за медицинске тестове</v>
          </cell>
        </row>
        <row r="452">
          <cell r="BE452">
            <v>426720</v>
          </cell>
          <cell r="BF452" t="str">
            <v>Материјали за лабораторијске тестове</v>
          </cell>
        </row>
        <row r="453">
          <cell r="BE453">
            <v>426721</v>
          </cell>
          <cell r="BF453" t="str">
            <v>Материјали за лабораторијске тестове</v>
          </cell>
        </row>
        <row r="454">
          <cell r="BE454">
            <v>426730</v>
          </cell>
          <cell r="BF454" t="str">
            <v>Материјали за вакцинацију</v>
          </cell>
        </row>
        <row r="455">
          <cell r="BE455">
            <v>426731</v>
          </cell>
          <cell r="BF455" t="str">
            <v>Материјали за вакцинацију</v>
          </cell>
        </row>
        <row r="456">
          <cell r="BE456">
            <v>426740</v>
          </cell>
          <cell r="BF456" t="str">
            <v>Материјали за имунизацију</v>
          </cell>
        </row>
        <row r="457">
          <cell r="BE457">
            <v>426741</v>
          </cell>
          <cell r="BF457" t="str">
            <v>Материјали за имунизацију</v>
          </cell>
        </row>
        <row r="458">
          <cell r="BE458">
            <v>426750</v>
          </cell>
          <cell r="BF458" t="str">
            <v>Лекови на рецепт</v>
          </cell>
        </row>
        <row r="459">
          <cell r="BE459">
            <v>426751</v>
          </cell>
          <cell r="BF459" t="str">
            <v>Лекови на рецепт</v>
          </cell>
        </row>
        <row r="460">
          <cell r="BE460">
            <v>426760</v>
          </cell>
          <cell r="BF460" t="str">
            <v>Ортопедски материјали</v>
          </cell>
        </row>
        <row r="461">
          <cell r="BE461">
            <v>426761</v>
          </cell>
          <cell r="BF461" t="str">
            <v>Ортопедски материјали</v>
          </cell>
        </row>
        <row r="462">
          <cell r="BE462">
            <v>426790</v>
          </cell>
          <cell r="BF462" t="str">
            <v>Остали медицински и лабораторијски материјали</v>
          </cell>
        </row>
        <row r="463">
          <cell r="BE463">
            <v>426791</v>
          </cell>
          <cell r="BF463" t="str">
            <v>Остали медицински и лабораторијски материјали</v>
          </cell>
        </row>
        <row r="464">
          <cell r="BE464">
            <v>426800</v>
          </cell>
          <cell r="BF464" t="str">
            <v>Материјали за одржавање хигијене и угоститељство</v>
          </cell>
        </row>
        <row r="465">
          <cell r="BE465">
            <v>426810</v>
          </cell>
          <cell r="BF465" t="str">
            <v>Материјали за одржавање хигијене</v>
          </cell>
        </row>
        <row r="466">
          <cell r="BE466">
            <v>426811</v>
          </cell>
          <cell r="BF466" t="str">
            <v>Хемијска средства за чишћење</v>
          </cell>
        </row>
        <row r="467">
          <cell r="BE467">
            <v>426812</v>
          </cell>
          <cell r="BF467" t="str">
            <v>Инвентар за одржавање хигијене</v>
          </cell>
        </row>
        <row r="468">
          <cell r="BE468">
            <v>426819</v>
          </cell>
          <cell r="BF468" t="str">
            <v>Остали материјал за одржавање хигијене</v>
          </cell>
        </row>
        <row r="469">
          <cell r="BE469">
            <v>426820</v>
          </cell>
          <cell r="BF469" t="str">
            <v>Материјали за угоститељство</v>
          </cell>
        </row>
        <row r="470">
          <cell r="BE470">
            <v>426821</v>
          </cell>
          <cell r="BF470" t="str">
            <v>Храна</v>
          </cell>
        </row>
        <row r="471">
          <cell r="BE471">
            <v>426822</v>
          </cell>
          <cell r="BF471" t="str">
            <v>Пића</v>
          </cell>
        </row>
        <row r="472">
          <cell r="BE472">
            <v>426823</v>
          </cell>
          <cell r="BF472" t="str">
            <v>Намирнице за припремање хране</v>
          </cell>
        </row>
        <row r="473">
          <cell r="BE473">
            <v>426829</v>
          </cell>
          <cell r="BF473" t="str">
            <v>Остали материјали за угоститељство</v>
          </cell>
        </row>
        <row r="474">
          <cell r="BE474">
            <v>426900</v>
          </cell>
          <cell r="BF474" t="str">
            <v>Материјали за посебне намене</v>
          </cell>
        </row>
        <row r="475">
          <cell r="BE475">
            <v>426910</v>
          </cell>
          <cell r="BF475" t="str">
            <v>Материјали за посебне намене</v>
          </cell>
        </row>
        <row r="476">
          <cell r="BE476">
            <v>426911</v>
          </cell>
          <cell r="BF476" t="str">
            <v>Потрошни материјал</v>
          </cell>
        </row>
        <row r="477">
          <cell r="BE477">
            <v>426912</v>
          </cell>
          <cell r="BF477" t="str">
            <v>Резервни делови</v>
          </cell>
        </row>
        <row r="478">
          <cell r="BE478">
            <v>426913</v>
          </cell>
          <cell r="BF478" t="str">
            <v>Алат и инвентар</v>
          </cell>
        </row>
        <row r="479">
          <cell r="BE479">
            <v>426914</v>
          </cell>
          <cell r="BF479" t="str">
            <v>Со за путеве</v>
          </cell>
        </row>
        <row r="480">
          <cell r="BE480">
            <v>426919</v>
          </cell>
          <cell r="BF480" t="str">
            <v>Остали материјали за посебне намене</v>
          </cell>
        </row>
        <row r="481">
          <cell r="BE481">
            <v>430000</v>
          </cell>
          <cell r="BF481" t="str">
            <v>Амортизација и употреба средстава за рад</v>
          </cell>
        </row>
        <row r="482">
          <cell r="BE482">
            <v>431000</v>
          </cell>
          <cell r="BF482" t="str">
            <v>Амортизација некретнина и опреме</v>
          </cell>
        </row>
        <row r="483">
          <cell r="BE483">
            <v>431100</v>
          </cell>
          <cell r="BF483" t="str">
            <v>Амортизација зграда и грађевинских објеката</v>
          </cell>
        </row>
        <row r="484">
          <cell r="BE484">
            <v>431110</v>
          </cell>
          <cell r="BF484" t="str">
            <v>Амортизација зграда и грађевинских објеката</v>
          </cell>
        </row>
        <row r="485">
          <cell r="BE485">
            <v>431111</v>
          </cell>
          <cell r="BF485" t="str">
            <v>Амортизација зграда и грађевинских објеката</v>
          </cell>
        </row>
        <row r="486">
          <cell r="BE486">
            <v>431200</v>
          </cell>
          <cell r="BF486" t="str">
            <v>Амортизација опреме</v>
          </cell>
        </row>
        <row r="487">
          <cell r="BE487">
            <v>431210</v>
          </cell>
          <cell r="BF487" t="str">
            <v>Амортизација опреме</v>
          </cell>
        </row>
        <row r="488">
          <cell r="BE488">
            <v>431211</v>
          </cell>
          <cell r="BF488" t="str">
            <v>Амортизација опреме</v>
          </cell>
        </row>
        <row r="489">
          <cell r="BE489">
            <v>431300</v>
          </cell>
          <cell r="BF489" t="str">
            <v>Амортизација осталих некретнина и опреме</v>
          </cell>
        </row>
        <row r="490">
          <cell r="BE490">
            <v>431310</v>
          </cell>
          <cell r="BF490" t="str">
            <v>Амортизација осталих некретнина и опреме</v>
          </cell>
        </row>
        <row r="491">
          <cell r="BE491">
            <v>431311</v>
          </cell>
          <cell r="BF491" t="str">
            <v>Амортизација осталих некретнина и опреме</v>
          </cell>
        </row>
        <row r="492">
          <cell r="BE492">
            <v>432000</v>
          </cell>
          <cell r="BF492" t="str">
            <v>АМОРТИЗАЦИЈА КУЛТИВИСАНЕ ИМОВИНЕ</v>
          </cell>
        </row>
        <row r="493">
          <cell r="BE493">
            <v>432100</v>
          </cell>
          <cell r="BF493" t="str">
            <v>Амортизација култивисане имовине</v>
          </cell>
        </row>
        <row r="494">
          <cell r="BE494">
            <v>432110</v>
          </cell>
          <cell r="BF494" t="str">
            <v>Амортизација култивисане имовине</v>
          </cell>
        </row>
        <row r="495">
          <cell r="BE495">
            <v>432111</v>
          </cell>
          <cell r="BF495" t="str">
            <v>Амортизација култивисане имовине</v>
          </cell>
        </row>
        <row r="496">
          <cell r="BE496">
            <v>433000</v>
          </cell>
          <cell r="BF496" t="str">
            <v>Употреба драгоцености</v>
          </cell>
        </row>
        <row r="497">
          <cell r="BE497">
            <v>433100</v>
          </cell>
          <cell r="BF497" t="str">
            <v>Употреба драгоцености</v>
          </cell>
        </row>
        <row r="498">
          <cell r="BE498">
            <v>433110</v>
          </cell>
          <cell r="BF498" t="str">
            <v>Употреба драгоцености</v>
          </cell>
        </row>
        <row r="499">
          <cell r="BE499">
            <v>433111</v>
          </cell>
          <cell r="BF499" t="str">
            <v>Употреба драгоцености</v>
          </cell>
        </row>
        <row r="500">
          <cell r="BE500">
            <v>434000</v>
          </cell>
          <cell r="BF500" t="str">
            <v>Употреба природне имовине</v>
          </cell>
        </row>
        <row r="501">
          <cell r="BE501">
            <v>434100</v>
          </cell>
          <cell r="BF501" t="str">
            <v>Употреба земљишта</v>
          </cell>
        </row>
        <row r="502">
          <cell r="BE502">
            <v>434110</v>
          </cell>
          <cell r="BF502" t="str">
            <v>Употреба земљишта</v>
          </cell>
        </row>
        <row r="503">
          <cell r="BE503">
            <v>434111</v>
          </cell>
          <cell r="BF503" t="str">
            <v>Употреба земљишта</v>
          </cell>
        </row>
        <row r="504">
          <cell r="BE504">
            <v>434200</v>
          </cell>
          <cell r="BF504" t="str">
            <v>Употреба подземног блага</v>
          </cell>
        </row>
        <row r="505">
          <cell r="BE505">
            <v>434210</v>
          </cell>
          <cell r="BF505" t="str">
            <v>Употреба подземног блага</v>
          </cell>
        </row>
        <row r="506">
          <cell r="BE506">
            <v>434211</v>
          </cell>
          <cell r="BF506" t="str">
            <v>Употреба подземног блага</v>
          </cell>
        </row>
        <row r="507">
          <cell r="BE507">
            <v>434300</v>
          </cell>
          <cell r="BF507" t="str">
            <v>Употреба шума и вода</v>
          </cell>
        </row>
        <row r="508">
          <cell r="BE508">
            <v>434310</v>
          </cell>
          <cell r="BF508" t="str">
            <v>Употреба шума</v>
          </cell>
        </row>
        <row r="509">
          <cell r="BE509">
            <v>434311</v>
          </cell>
          <cell r="BF509" t="str">
            <v>Употреба шума</v>
          </cell>
        </row>
        <row r="510">
          <cell r="BE510">
            <v>434320</v>
          </cell>
          <cell r="BF510" t="str">
            <v>Употреба вода</v>
          </cell>
        </row>
        <row r="511">
          <cell r="BE511">
            <v>434321</v>
          </cell>
          <cell r="BF511" t="str">
            <v>Употреба вода</v>
          </cell>
        </row>
        <row r="512">
          <cell r="BE512">
            <v>435000</v>
          </cell>
          <cell r="BF512" t="str">
            <v>Амортизација нематеријалне имовине</v>
          </cell>
        </row>
        <row r="513">
          <cell r="BE513">
            <v>435100</v>
          </cell>
          <cell r="BF513" t="str">
            <v>Амортизација нематеријалне имовине</v>
          </cell>
        </row>
        <row r="514">
          <cell r="BE514">
            <v>435110</v>
          </cell>
          <cell r="BF514" t="str">
            <v>Амортизација нематеријалне имовине</v>
          </cell>
        </row>
        <row r="515">
          <cell r="BE515">
            <v>435111</v>
          </cell>
          <cell r="BF515" t="str">
            <v>Амортизација нематеријалне имовине</v>
          </cell>
        </row>
        <row r="516">
          <cell r="BE516">
            <v>440000</v>
          </cell>
          <cell r="BF516" t="str">
            <v>Отплата камата и пратећи трошкови задуживања</v>
          </cell>
        </row>
        <row r="517">
          <cell r="BE517">
            <v>441000</v>
          </cell>
          <cell r="BF517" t="str">
            <v>Отплата домаћих камата</v>
          </cell>
        </row>
        <row r="518">
          <cell r="BE518">
            <v>441100</v>
          </cell>
          <cell r="BF518" t="str">
            <v>Отплата камата на домаће хартије од вредности</v>
          </cell>
        </row>
        <row r="519">
          <cell r="BE519">
            <v>441110</v>
          </cell>
          <cell r="BF519" t="str">
            <v>Отплата камата на домаће краткорочне хартије од вредности</v>
          </cell>
        </row>
        <row r="520">
          <cell r="BE520">
            <v>441111</v>
          </cell>
          <cell r="BF520" t="str">
            <v>Отплата камата на домаће краткорочне хартије од вредности</v>
          </cell>
        </row>
        <row r="521">
          <cell r="BE521">
            <v>441120</v>
          </cell>
          <cell r="BF521" t="str">
            <v>Отплата камата на домаће дугорочне хартије од вредности</v>
          </cell>
        </row>
        <row r="522">
          <cell r="BE522">
            <v>441121</v>
          </cell>
          <cell r="BF522" t="str">
            <v>Отплата камата на домаће дугорочне хартије од вредности</v>
          </cell>
        </row>
        <row r="523">
          <cell r="BE523">
            <v>441200</v>
          </cell>
          <cell r="BF523" t="str">
            <v>Отплата камата осталим нивоима власти</v>
          </cell>
        </row>
        <row r="524">
          <cell r="BE524">
            <v>441210</v>
          </cell>
          <cell r="BF524" t="str">
            <v>Отплата камата нивоу Републике</v>
          </cell>
        </row>
        <row r="525">
          <cell r="BE525">
            <v>441211</v>
          </cell>
          <cell r="BF525" t="str">
            <v>Отплата камата нивоу Републике</v>
          </cell>
        </row>
        <row r="526">
          <cell r="BE526">
            <v>441220</v>
          </cell>
          <cell r="BF526" t="str">
            <v>Отплате камата нивоу територијалних аутономија</v>
          </cell>
        </row>
        <row r="527">
          <cell r="BE527">
            <v>441221</v>
          </cell>
          <cell r="BF527" t="str">
            <v>Отплате камата нивоу територијалних аутономија</v>
          </cell>
        </row>
        <row r="528">
          <cell r="BE528">
            <v>441230</v>
          </cell>
          <cell r="BF528" t="str">
            <v>Отплата камата нивоу градова</v>
          </cell>
        </row>
        <row r="529">
          <cell r="BE529">
            <v>441231</v>
          </cell>
          <cell r="BF529" t="str">
            <v>Отплата камата нивоу градова</v>
          </cell>
        </row>
        <row r="530">
          <cell r="BE530">
            <v>441240</v>
          </cell>
          <cell r="BF530" t="str">
            <v>Отплата камата нивоу општина</v>
          </cell>
        </row>
        <row r="531">
          <cell r="BE531">
            <v>441241</v>
          </cell>
          <cell r="BF531" t="str">
            <v>Отплата камата нивоу општина</v>
          </cell>
        </row>
        <row r="532">
          <cell r="BE532">
            <v>441250</v>
          </cell>
          <cell r="BF532" t="str">
            <v>Отплата камата организацијама обавезног социјалног осигурања</v>
          </cell>
        </row>
        <row r="533">
          <cell r="BE533">
            <v>441251</v>
          </cell>
          <cell r="BF533" t="str">
            <v>Отплата камата Републичком фонда за здравствено осигурање</v>
          </cell>
        </row>
        <row r="534">
          <cell r="BE534">
            <v>441252</v>
          </cell>
          <cell r="BF534" t="str">
            <v>Отплата камата Републичком фонду за ПИО</v>
          </cell>
        </row>
        <row r="535">
          <cell r="BE535">
            <v>441255</v>
          </cell>
          <cell r="BF535" t="str">
            <v>Отплата камата Националној служби за запошљавање</v>
          </cell>
        </row>
        <row r="536">
          <cell r="BE536">
            <v>441256</v>
          </cell>
          <cell r="BF536" t="str">
            <v>Отплата камата Фонду за социјално осигурање војних осигураника</v>
          </cell>
        </row>
        <row r="537">
          <cell r="BE537">
            <v>441300</v>
          </cell>
          <cell r="BF537" t="str">
            <v>Отплата камата домаћим јавним финансијским институцијама</v>
          </cell>
        </row>
        <row r="538">
          <cell r="BE538">
            <v>441310</v>
          </cell>
          <cell r="BF538" t="str">
            <v>Отплата камата НБС</v>
          </cell>
        </row>
        <row r="539">
          <cell r="BE539">
            <v>441311</v>
          </cell>
          <cell r="BF539" t="str">
            <v>Отплата камата НБС</v>
          </cell>
        </row>
        <row r="540">
          <cell r="BE540">
            <v>441390</v>
          </cell>
          <cell r="BF540" t="str">
            <v>Отплата камата осталим домаћим јавним финансијским институцијама</v>
          </cell>
        </row>
        <row r="541">
          <cell r="BE541">
            <v>441391</v>
          </cell>
          <cell r="BF541" t="str">
            <v>Отплата камата осталим домаћим јавним финансијским институцијама</v>
          </cell>
        </row>
        <row r="542">
          <cell r="BE542">
            <v>441400</v>
          </cell>
          <cell r="BF542" t="str">
            <v>Отплата камата домаћим пословним банкама</v>
          </cell>
        </row>
        <row r="543">
          <cell r="BE543">
            <v>441410</v>
          </cell>
          <cell r="BF543" t="str">
            <v>Отплата камата домаћим пословним банкама</v>
          </cell>
        </row>
        <row r="544">
          <cell r="BE544">
            <v>441411</v>
          </cell>
          <cell r="BF544" t="str">
            <v>Отплата камата домаћим пословним банкама</v>
          </cell>
        </row>
        <row r="545">
          <cell r="BE545">
            <v>441500</v>
          </cell>
          <cell r="BF545" t="str">
            <v>Отплата камата осталим домаћим кредиторима</v>
          </cell>
        </row>
        <row r="546">
          <cell r="BE546">
            <v>441510</v>
          </cell>
          <cell r="BF546" t="str">
            <v>Отплата камата осталим домаћим кредиторима</v>
          </cell>
        </row>
        <row r="547">
          <cell r="BE547">
            <v>441511</v>
          </cell>
          <cell r="BF547" t="str">
            <v>Отплата камата осталим домаћим кредиторима</v>
          </cell>
        </row>
        <row r="548">
          <cell r="BE548">
            <v>441600</v>
          </cell>
          <cell r="BF548" t="str">
            <v>Отплата камата домаћинствима у земљи</v>
          </cell>
        </row>
        <row r="549">
          <cell r="BE549">
            <v>441610</v>
          </cell>
          <cell r="BF549" t="str">
            <v>Отплата камата домаћинствима у земљи</v>
          </cell>
        </row>
        <row r="550">
          <cell r="BE550">
            <v>441611</v>
          </cell>
          <cell r="BF550" t="str">
            <v>Отплата камата домаћинствима у земљи</v>
          </cell>
        </row>
        <row r="551">
          <cell r="BE551">
            <v>441700</v>
          </cell>
          <cell r="BF551" t="str">
            <v>Отплата камата на домаће финансијске деривате</v>
          </cell>
        </row>
        <row r="552">
          <cell r="BE552">
            <v>441710</v>
          </cell>
          <cell r="BF552" t="str">
            <v>Отплата камата на домаће финансијске деривате</v>
          </cell>
        </row>
        <row r="553">
          <cell r="BE553">
            <v>441711</v>
          </cell>
          <cell r="BF553" t="str">
            <v>Отплата камата на домаће финансијске деривате</v>
          </cell>
        </row>
        <row r="554">
          <cell r="BE554">
            <v>441800</v>
          </cell>
          <cell r="BF554" t="str">
            <v>Отплата камата на домаће менице</v>
          </cell>
        </row>
        <row r="555">
          <cell r="BE555">
            <v>441810</v>
          </cell>
          <cell r="BF555" t="str">
            <v>Отплата камата на домаће менице</v>
          </cell>
        </row>
        <row r="556">
          <cell r="BE556">
            <v>441811</v>
          </cell>
          <cell r="BF556" t="str">
            <v>Отплата камата на домаће менице</v>
          </cell>
        </row>
        <row r="557">
          <cell r="BE557">
            <v>441900</v>
          </cell>
          <cell r="BF557" t="str">
            <v>Финансијске промене на финансијским лизинзима</v>
          </cell>
        </row>
        <row r="558">
          <cell r="BE558">
            <v>441910</v>
          </cell>
          <cell r="BF558" t="str">
            <v>Финансијске промене на финансијским лизинзима</v>
          </cell>
        </row>
        <row r="559">
          <cell r="BE559">
            <v>441911</v>
          </cell>
          <cell r="BF559" t="str">
            <v>Камате на куповине путем лизинга</v>
          </cell>
        </row>
        <row r="560">
          <cell r="BE560">
            <v>442000</v>
          </cell>
          <cell r="BF560" t="str">
            <v>Отплата страних камата</v>
          </cell>
        </row>
        <row r="561">
          <cell r="BE561">
            <v>442100</v>
          </cell>
          <cell r="BF561" t="str">
            <v>Отплата камата на хартије од вредности емитоване на иностраном финансијском тржишту</v>
          </cell>
        </row>
        <row r="562">
          <cell r="BE562">
            <v>442110</v>
          </cell>
          <cell r="BF562" t="str">
            <v>Отплата камата на краткорочне хартије од вредности емитоване на иностраном финансијском тржишту</v>
          </cell>
        </row>
        <row r="563">
          <cell r="BE563">
            <v>442111</v>
          </cell>
          <cell r="BF563" t="str">
            <v>Отплата камата на краткорочне хартије од вредности емитоване на иностраном финансијском тржишту</v>
          </cell>
        </row>
        <row r="564">
          <cell r="BE564">
            <v>442120</v>
          </cell>
          <cell r="BF564" t="str">
            <v>Отплата камата на дугорочне хартије од вредности емитоване на иностраном финансијском тржишту</v>
          </cell>
        </row>
        <row r="565">
          <cell r="BE565">
            <v>442121</v>
          </cell>
          <cell r="BF565" t="str">
            <v>Отплата камата на дугорочне хартије од вредности емитоване на иностраном тржишту</v>
          </cell>
        </row>
        <row r="566">
          <cell r="BE566">
            <v>442200</v>
          </cell>
          <cell r="BF566" t="str">
            <v>Отплата камата страним владама</v>
          </cell>
        </row>
        <row r="567">
          <cell r="BE567">
            <v>442210</v>
          </cell>
          <cell r="BF567" t="str">
            <v>Отплата камата Париском клубу</v>
          </cell>
        </row>
        <row r="568">
          <cell r="BE568">
            <v>442211</v>
          </cell>
          <cell r="BF568" t="str">
            <v>Отплата камата Париском клубу</v>
          </cell>
        </row>
        <row r="569">
          <cell r="BE569">
            <v>442220</v>
          </cell>
          <cell r="BF569" t="str">
            <v>Отплата камата страним увозно извозним банкама</v>
          </cell>
        </row>
        <row r="570">
          <cell r="BE570">
            <v>442221</v>
          </cell>
          <cell r="BF570" t="str">
            <v>Отплата камата страним увозно извозним банкама</v>
          </cell>
        </row>
        <row r="571">
          <cell r="BE571">
            <v>442290</v>
          </cell>
          <cell r="BF571" t="str">
            <v>Отплата камата осталим страним владама</v>
          </cell>
        </row>
        <row r="572">
          <cell r="BE572">
            <v>442291</v>
          </cell>
          <cell r="BF572" t="str">
            <v>Отплата камата осталим страним владама</v>
          </cell>
        </row>
        <row r="573">
          <cell r="BE573">
            <v>442300</v>
          </cell>
          <cell r="BF573" t="str">
            <v>Отплата камата мултилатералним институцијама</v>
          </cell>
        </row>
        <row r="574">
          <cell r="BE574">
            <v>442310</v>
          </cell>
          <cell r="BF574" t="str">
            <v>Отплата камата Светској банци</v>
          </cell>
        </row>
        <row r="575">
          <cell r="BE575">
            <v>442311</v>
          </cell>
          <cell r="BF575" t="str">
            <v>Отплата камата Светској банци</v>
          </cell>
        </row>
        <row r="576">
          <cell r="BE576">
            <v>442320</v>
          </cell>
          <cell r="BF576" t="str">
            <v>Отплата камата IBRD</v>
          </cell>
        </row>
        <row r="577">
          <cell r="BE577">
            <v>442321</v>
          </cell>
          <cell r="BF577" t="str">
            <v>Отплата камата IBRD</v>
          </cell>
        </row>
        <row r="578">
          <cell r="BE578">
            <v>442330</v>
          </cell>
          <cell r="BF578" t="str">
            <v>Отплата камата EBRD</v>
          </cell>
        </row>
        <row r="579">
          <cell r="BE579">
            <v>442331</v>
          </cell>
          <cell r="BF579" t="str">
            <v>Отплата камата EBRD</v>
          </cell>
        </row>
        <row r="580">
          <cell r="BE580">
            <v>442340</v>
          </cell>
          <cell r="BF580" t="str">
            <v>Отплата камата EIB</v>
          </cell>
        </row>
        <row r="581">
          <cell r="BE581">
            <v>442341</v>
          </cell>
          <cell r="BF581" t="str">
            <v>Отплата камата EIB</v>
          </cell>
        </row>
        <row r="582">
          <cell r="BE582">
            <v>442350</v>
          </cell>
          <cell r="BF582" t="str">
            <v>Отплата камата CEB</v>
          </cell>
        </row>
        <row r="583">
          <cell r="BE583">
            <v>442351</v>
          </cell>
          <cell r="BF583" t="str">
            <v>Отплата камата CEB</v>
          </cell>
        </row>
        <row r="584">
          <cell r="BE584">
            <v>442390</v>
          </cell>
          <cell r="BF584" t="str">
            <v>Отплата камата осталим мултилатералним институцијама</v>
          </cell>
        </row>
        <row r="585">
          <cell r="BE585">
            <v>442391</v>
          </cell>
          <cell r="BF585" t="str">
            <v>Отплата камата осталим мултилатералним институцијама</v>
          </cell>
        </row>
        <row r="586">
          <cell r="BE586">
            <v>442400</v>
          </cell>
          <cell r="BF586" t="str">
            <v>Отплата камата страним пословним банкама</v>
          </cell>
        </row>
        <row r="587">
          <cell r="BE587">
            <v>442410</v>
          </cell>
          <cell r="BF587" t="str">
            <v>Отплата камата Лондонском клубу</v>
          </cell>
        </row>
        <row r="588">
          <cell r="BE588">
            <v>442411</v>
          </cell>
          <cell r="BF588" t="str">
            <v>Отплата камата Лондонском клубу</v>
          </cell>
        </row>
        <row r="589">
          <cell r="BE589">
            <v>442490</v>
          </cell>
          <cell r="BF589" t="str">
            <v>Отплата камата осталим страним пословним банкама</v>
          </cell>
        </row>
        <row r="590">
          <cell r="BE590">
            <v>442491</v>
          </cell>
          <cell r="BF590" t="str">
            <v>Отплата камата осталим страним пословним банкама</v>
          </cell>
        </row>
        <row r="591">
          <cell r="BE591">
            <v>442500</v>
          </cell>
          <cell r="BF591" t="str">
            <v>Отплата камата осталим страним кредиторима</v>
          </cell>
        </row>
        <row r="592">
          <cell r="BE592">
            <v>442510</v>
          </cell>
          <cell r="BF592" t="str">
            <v>Отплата камата осталим страним кредиторима</v>
          </cell>
        </row>
        <row r="593">
          <cell r="BE593">
            <v>442511</v>
          </cell>
          <cell r="BF593" t="str">
            <v>Отплата камата осталим страним кредиторима</v>
          </cell>
        </row>
        <row r="594">
          <cell r="BE594">
            <v>442600</v>
          </cell>
          <cell r="BF594" t="str">
            <v>Отплата камата на стране финансијске деривате</v>
          </cell>
        </row>
        <row r="595">
          <cell r="BE595">
            <v>442610</v>
          </cell>
          <cell r="BF595" t="str">
            <v>Отплата камата на стране финансијске деривате</v>
          </cell>
        </row>
        <row r="596">
          <cell r="BE596">
            <v>442611</v>
          </cell>
          <cell r="BF596" t="str">
            <v>Отплата камата на стране финансијске деривате</v>
          </cell>
        </row>
        <row r="597">
          <cell r="BE597">
            <v>443000</v>
          </cell>
          <cell r="BF597" t="str">
            <v>Отплата камата по гаранцијама</v>
          </cell>
        </row>
        <row r="598">
          <cell r="BE598">
            <v>443100</v>
          </cell>
          <cell r="BF598" t="str">
            <v>Отплата камата по гаранцијама</v>
          </cell>
        </row>
        <row r="599">
          <cell r="BE599">
            <v>443110</v>
          </cell>
          <cell r="BF599" t="str">
            <v>Отплата камата по гаранцијама</v>
          </cell>
        </row>
        <row r="600">
          <cell r="BE600">
            <v>443111</v>
          </cell>
          <cell r="BF600" t="str">
            <v>Отплата камата по гаранцијама</v>
          </cell>
        </row>
        <row r="601">
          <cell r="BE601">
            <v>444000</v>
          </cell>
          <cell r="BF601" t="str">
            <v>Пратећи трошкови задуживања</v>
          </cell>
        </row>
        <row r="602">
          <cell r="BE602">
            <v>444100</v>
          </cell>
          <cell r="BF602" t="str">
            <v>Негативне курсне разлике</v>
          </cell>
        </row>
        <row r="603">
          <cell r="BE603">
            <v>444110</v>
          </cell>
          <cell r="BF603" t="str">
            <v>Негативне курсне разлике</v>
          </cell>
        </row>
        <row r="604">
          <cell r="BE604">
            <v>444111</v>
          </cell>
          <cell r="BF604" t="str">
            <v>Негативне курсне разлике</v>
          </cell>
        </row>
        <row r="605">
          <cell r="BE605">
            <v>444200</v>
          </cell>
          <cell r="BF605" t="str">
            <v>Казне за кашњење</v>
          </cell>
        </row>
        <row r="606">
          <cell r="BE606">
            <v>444210</v>
          </cell>
          <cell r="BF606" t="str">
            <v>Казне за кашњење</v>
          </cell>
        </row>
        <row r="607">
          <cell r="BE607">
            <v>444211</v>
          </cell>
          <cell r="BF607" t="str">
            <v>Казне за кашњење</v>
          </cell>
        </row>
        <row r="608">
          <cell r="BE608">
            <v>444212</v>
          </cell>
          <cell r="BF608" t="str">
            <v>Казне по решењу правосудних органа</v>
          </cell>
        </row>
        <row r="609">
          <cell r="BE609">
            <v>444219</v>
          </cell>
          <cell r="BF609" t="str">
            <v>Остале казне</v>
          </cell>
        </row>
        <row r="610">
          <cell r="BE610">
            <v>444300</v>
          </cell>
          <cell r="BF610" t="str">
            <v>Остали пратећи трошкови задуживања</v>
          </cell>
        </row>
        <row r="611">
          <cell r="BE611">
            <v>444310</v>
          </cell>
          <cell r="BF611" t="str">
            <v>Таксе које проистичу из задуживања</v>
          </cell>
        </row>
        <row r="612">
          <cell r="BE612">
            <v>444311</v>
          </cell>
          <cell r="BF612" t="str">
            <v>Таксе које проистичу из задуживања</v>
          </cell>
        </row>
        <row r="613">
          <cell r="BE613">
            <v>444320</v>
          </cell>
          <cell r="BF613" t="str">
            <v>Трошкови накнада за неповучена средства</v>
          </cell>
        </row>
        <row r="614">
          <cell r="BE614">
            <v>444321</v>
          </cell>
          <cell r="BF614" t="str">
            <v>Трошкови накнада за неповучена средства Светској банци</v>
          </cell>
        </row>
        <row r="615">
          <cell r="BE615">
            <v>444322</v>
          </cell>
          <cell r="BF615" t="str">
            <v>Трошкови накнада за неповучена средства Међународној банци за обнову и развој (IBRD)</v>
          </cell>
        </row>
        <row r="616">
          <cell r="BE616">
            <v>444323</v>
          </cell>
          <cell r="BF616" t="str">
            <v>Трошкови накнада за неповучена средства Европској банци за обнову и развој (EBRD)</v>
          </cell>
        </row>
        <row r="617">
          <cell r="BE617">
            <v>444324</v>
          </cell>
          <cell r="BF617" t="str">
            <v>Трошкови накнада за неповучена средства Европској инвестиционој банци (EIB)</v>
          </cell>
        </row>
        <row r="618">
          <cell r="BE618">
            <v>444325</v>
          </cell>
          <cell r="BF618" t="str">
            <v>Трошкови накнада за неповучена средства Развојној банци Савета Европе (CEB)</v>
          </cell>
        </row>
        <row r="619">
          <cell r="BE619">
            <v>444326</v>
          </cell>
          <cell r="BF619" t="str">
            <v>Трошкови накнада за неповучена средства Немачкој развојној банци (KfW)</v>
          </cell>
        </row>
        <row r="620">
          <cell r="BE620">
            <v>444327</v>
          </cell>
          <cell r="BF620" t="str">
            <v>Трошкови накнада за неповучена средства Извозно-увозној банци Кине (Export-Import Bank of China)</v>
          </cell>
        </row>
        <row r="621">
          <cell r="BE621">
            <v>444328</v>
          </cell>
          <cell r="BF621" t="str">
            <v>Трошкови накнада за неповучена средства осталим билатералним институцијама</v>
          </cell>
        </row>
        <row r="622">
          <cell r="BE622">
            <v>444329</v>
          </cell>
          <cell r="BF622" t="str">
            <v>Трошкови накнада за неповучена средства осталим мултилатералним институцијама</v>
          </cell>
        </row>
        <row r="623">
          <cell r="BE623">
            <v>444330</v>
          </cell>
          <cell r="BF623" t="str">
            <v>Трошкови процене кредитног рејтинга</v>
          </cell>
        </row>
        <row r="624">
          <cell r="BE624">
            <v>444331</v>
          </cell>
          <cell r="BF624" t="str">
            <v>Трошкови процене кредитног рејтинга Републике Србије</v>
          </cell>
        </row>
        <row r="625">
          <cell r="BE625">
            <v>444332</v>
          </cell>
          <cell r="BF625" t="str">
            <v>Трошкови процене кредитног рејтинга хартија од вредности Републике Србије емитованих на међународном финансијском тржишту</v>
          </cell>
        </row>
        <row r="626">
          <cell r="BE626">
            <v>444339</v>
          </cell>
          <cell r="BF626" t="str">
            <v>Остали трошкови процене кредитног рејтинга</v>
          </cell>
        </row>
        <row r="627">
          <cell r="BE627">
            <v>444340</v>
          </cell>
          <cell r="BF627" t="str">
            <v>Трошкови правних услуга</v>
          </cell>
        </row>
        <row r="628">
          <cell r="BE628">
            <v>444341</v>
          </cell>
          <cell r="BF628" t="str">
            <v>Трошкови правних услуга за емисије хартија од вредности Републике Србије на међународном финансијском тржишту</v>
          </cell>
        </row>
        <row r="629">
          <cell r="BE629">
            <v>444342</v>
          </cell>
          <cell r="BF629" t="str">
            <v>Трошкови правних услуга за трансакције са финансијским дериватима</v>
          </cell>
        </row>
        <row r="630">
          <cell r="BE630">
            <v>444349</v>
          </cell>
          <cell r="BF630" t="str">
            <v>Остали трошкови правних услуга</v>
          </cell>
        </row>
        <row r="631">
          <cell r="BE631">
            <v>444390</v>
          </cell>
          <cell r="BF631" t="str">
            <v>Остали пратећи трошкови задуживања</v>
          </cell>
        </row>
        <row r="632">
          <cell r="BE632">
            <v>444391</v>
          </cell>
          <cell r="BF632" t="str">
            <v>Остали пратећи трошкови задуживања</v>
          </cell>
        </row>
        <row r="633">
          <cell r="BE633">
            <v>450000</v>
          </cell>
          <cell r="BF633" t="str">
            <v>Субвенције</v>
          </cell>
        </row>
        <row r="634">
          <cell r="BE634">
            <v>451000</v>
          </cell>
          <cell r="BF634" t="str">
            <v>Субвенције јавним нефинансијским предузећима и организацијама</v>
          </cell>
        </row>
        <row r="635">
          <cell r="BE635">
            <v>451100</v>
          </cell>
          <cell r="BF635" t="str">
            <v>Текуће субвенције јавним нефинансијским предузећима и организацијама</v>
          </cell>
        </row>
        <row r="636">
          <cell r="BE636">
            <v>451110</v>
          </cell>
          <cell r="BF636" t="str">
            <v>Текуће субвенције јавном градском саобраћају</v>
          </cell>
        </row>
        <row r="637">
          <cell r="BE637">
            <v>451111</v>
          </cell>
          <cell r="BF637" t="str">
            <v>Текуће субвенције јавном градском саобраћају</v>
          </cell>
        </row>
        <row r="638">
          <cell r="BE638">
            <v>451120</v>
          </cell>
          <cell r="BF638" t="str">
            <v>Текуће субвенције јавном железничком саобраћају</v>
          </cell>
        </row>
        <row r="639">
          <cell r="BE639">
            <v>451121</v>
          </cell>
          <cell r="BF639" t="str">
            <v>Текуће субвенције јавном железничком саобраћају за исплату зарада</v>
          </cell>
        </row>
        <row r="640">
          <cell r="BE640">
            <v>451122</v>
          </cell>
          <cell r="BF640" t="str">
            <v>Текуће субвенције јавном железничком саобраћају за отплату камата</v>
          </cell>
        </row>
        <row r="641">
          <cell r="BE641">
            <v>451129</v>
          </cell>
          <cell r="BF641" t="str">
            <v>Остале текуће субвенције јавном железничком саобраћају</v>
          </cell>
        </row>
        <row r="642">
          <cell r="BE642">
            <v>451130</v>
          </cell>
          <cell r="BF642" t="str">
            <v>Текуће субвенције за водопривреду</v>
          </cell>
        </row>
        <row r="643">
          <cell r="BE643">
            <v>451131</v>
          </cell>
          <cell r="BF643" t="str">
            <v>Текуће субвенције за водопривреду</v>
          </cell>
        </row>
        <row r="644">
          <cell r="BE644">
            <v>451140</v>
          </cell>
          <cell r="BF644" t="str">
            <v>Текуће субвенције за пољопривреду</v>
          </cell>
        </row>
        <row r="645">
          <cell r="BE645">
            <v>451141</v>
          </cell>
          <cell r="BF645" t="str">
            <v>Текуће субвенције за пољопривреду</v>
          </cell>
        </row>
        <row r="646">
          <cell r="BE646">
            <v>451190</v>
          </cell>
          <cell r="BF646" t="str">
            <v>Текуће субвенције осталим јавним нефинансијским предузећима и организацијама</v>
          </cell>
        </row>
        <row r="647">
          <cell r="BE647">
            <v>451191</v>
          </cell>
          <cell r="BF647" t="str">
            <v>Текуће субвенције осталим јавним нефинансијским предузећима и организацијама</v>
          </cell>
        </row>
        <row r="648">
          <cell r="BE648">
            <v>451200</v>
          </cell>
          <cell r="BF648" t="str">
            <v>Капиталне субвенције јавним нефинансијским предузећима и организацијама</v>
          </cell>
        </row>
        <row r="649">
          <cell r="BE649">
            <v>451210</v>
          </cell>
          <cell r="BF649" t="str">
            <v>Капиталне субвенције јавном градском саобраћају</v>
          </cell>
        </row>
        <row r="650">
          <cell r="BE650">
            <v>451211</v>
          </cell>
          <cell r="BF650" t="str">
            <v>Капиталне субвенције јавном градском саобраћају</v>
          </cell>
        </row>
        <row r="651">
          <cell r="BE651">
            <v>451220</v>
          </cell>
          <cell r="BF651" t="str">
            <v>Капиталне субвенције јавном железничком саобраћају</v>
          </cell>
        </row>
        <row r="652">
          <cell r="BE652">
            <v>451221</v>
          </cell>
          <cell r="BF652" t="str">
            <v>Капиталне субвенције јавном железничком саобраћају</v>
          </cell>
        </row>
        <row r="653">
          <cell r="BE653">
            <v>451230</v>
          </cell>
          <cell r="BF653" t="str">
            <v>Капиталне субвенције за водопривреду</v>
          </cell>
        </row>
        <row r="654">
          <cell r="BE654">
            <v>451231</v>
          </cell>
          <cell r="BF654" t="str">
            <v>Капиталне субвенције за водопривреду</v>
          </cell>
        </row>
        <row r="655">
          <cell r="BE655">
            <v>451240</v>
          </cell>
          <cell r="BF655" t="str">
            <v>Капиталне субвенције за пољопривреду</v>
          </cell>
        </row>
        <row r="656">
          <cell r="BE656">
            <v>451241</v>
          </cell>
          <cell r="BF656" t="str">
            <v>Капиталне субвенције за пољопривреду</v>
          </cell>
        </row>
        <row r="657">
          <cell r="BE657">
            <v>451290</v>
          </cell>
          <cell r="BF657" t="str">
            <v>Капиталне субвенције осталим јавним нефинансијским предузећима и организацијама</v>
          </cell>
        </row>
        <row r="658">
          <cell r="BE658">
            <v>451291</v>
          </cell>
          <cell r="BF658" t="str">
            <v>Капиталне субвенције осталим јавним нефинансијским предузећима и организацијама</v>
          </cell>
        </row>
        <row r="659">
          <cell r="BE659">
            <v>452000</v>
          </cell>
          <cell r="BF659" t="str">
            <v>Субвенције приватним финансијским институцијама</v>
          </cell>
        </row>
        <row r="660">
          <cell r="BE660">
            <v>452100</v>
          </cell>
          <cell r="BF660" t="str">
            <v>Текуће субвенције приватним финансијским институцијама</v>
          </cell>
        </row>
        <row r="661">
          <cell r="BE661">
            <v>452110</v>
          </cell>
          <cell r="BF661" t="str">
            <v>Текуће субвенције пословним и трговачким банкама</v>
          </cell>
        </row>
        <row r="662">
          <cell r="BE662">
            <v>452111</v>
          </cell>
          <cell r="BF662" t="str">
            <v>Текуће субвенције пословним и трговачким банкама</v>
          </cell>
        </row>
        <row r="663">
          <cell r="BE663">
            <v>452190</v>
          </cell>
          <cell r="BF663" t="str">
            <v>Текуће субвенције осталим финансијским институцијама</v>
          </cell>
        </row>
        <row r="664">
          <cell r="BE664">
            <v>452191</v>
          </cell>
          <cell r="BF664" t="str">
            <v>Текуће субвенције осталим финансијским институцијама</v>
          </cell>
        </row>
        <row r="665">
          <cell r="BE665">
            <v>452200</v>
          </cell>
          <cell r="BF665" t="str">
            <v>Капиталне субвенције приватним финансијским институцијама</v>
          </cell>
        </row>
        <row r="666">
          <cell r="BE666">
            <v>452210</v>
          </cell>
          <cell r="BF666" t="str">
            <v>Капиталне субвенције пословним и трговачким банкама</v>
          </cell>
        </row>
        <row r="667">
          <cell r="BE667">
            <v>452211</v>
          </cell>
          <cell r="BF667" t="str">
            <v>Капиталне субвенције пословним и трговачким банкама</v>
          </cell>
        </row>
        <row r="668">
          <cell r="BE668">
            <v>452290</v>
          </cell>
          <cell r="BF668" t="str">
            <v>Капиталне субвенције осталим финансијским институцијама</v>
          </cell>
        </row>
        <row r="669">
          <cell r="BE669">
            <v>452291</v>
          </cell>
          <cell r="BF669" t="str">
            <v>Капиталне субвенције осталим финансијским институцијама</v>
          </cell>
        </row>
        <row r="670">
          <cell r="BE670">
            <v>453000</v>
          </cell>
          <cell r="BF670" t="str">
            <v>Субвенције јавним финансијским институцијама</v>
          </cell>
        </row>
        <row r="671">
          <cell r="BE671">
            <v>453100</v>
          </cell>
          <cell r="BF671" t="str">
            <v>Текуће субвенције јавним финансијским институцијама</v>
          </cell>
        </row>
        <row r="672">
          <cell r="BE672">
            <v>453110</v>
          </cell>
          <cell r="BF672" t="str">
            <v>Текуће субвенције НБС</v>
          </cell>
        </row>
        <row r="673">
          <cell r="BE673">
            <v>453111</v>
          </cell>
          <cell r="BF673" t="str">
            <v>Текуће субвенције НБС</v>
          </cell>
        </row>
        <row r="674">
          <cell r="BE674">
            <v>453190</v>
          </cell>
          <cell r="BF674" t="str">
            <v>Текуће субвенције осталим јавним финансијским институцијама</v>
          </cell>
        </row>
        <row r="675">
          <cell r="BE675">
            <v>453191</v>
          </cell>
          <cell r="BF675" t="str">
            <v>Текуће субвенције осталим јавним финансијским институцијама</v>
          </cell>
        </row>
        <row r="676">
          <cell r="BE676">
            <v>453200</v>
          </cell>
          <cell r="BF676" t="str">
            <v>Капиталне субвенције јавним финансијским институцијама</v>
          </cell>
        </row>
        <row r="677">
          <cell r="BE677">
            <v>453210</v>
          </cell>
          <cell r="BF677" t="str">
            <v>Капиталне субвенције НБС</v>
          </cell>
        </row>
        <row r="678">
          <cell r="BE678">
            <v>453211</v>
          </cell>
          <cell r="BF678" t="str">
            <v>Капиталне субвенције НБС</v>
          </cell>
        </row>
        <row r="679">
          <cell r="BE679">
            <v>453290</v>
          </cell>
          <cell r="BF679" t="str">
            <v>Капиталне субвенције осталим јавним финансијским институцијама</v>
          </cell>
        </row>
        <row r="680">
          <cell r="BE680">
            <v>453291</v>
          </cell>
          <cell r="BF680" t="str">
            <v>Капиталне субвенције осталим јавним финансијским институцијама</v>
          </cell>
        </row>
        <row r="681">
          <cell r="BE681">
            <v>454000</v>
          </cell>
          <cell r="BF681" t="str">
            <v>Субвенције приватним предузећима</v>
          </cell>
        </row>
        <row r="682">
          <cell r="BE682">
            <v>454100</v>
          </cell>
          <cell r="BF682" t="str">
            <v>Текуће субвенције приватним предузећима</v>
          </cell>
        </row>
        <row r="683">
          <cell r="BE683">
            <v>454110</v>
          </cell>
          <cell r="BF683" t="str">
            <v>Текуће субвенције приватним предузећима</v>
          </cell>
        </row>
        <row r="684">
          <cell r="BE684">
            <v>454111</v>
          </cell>
          <cell r="BF684" t="str">
            <v>Текуће субвенције приватним предузећима</v>
          </cell>
        </row>
        <row r="685">
          <cell r="BE685">
            <v>454200</v>
          </cell>
          <cell r="BF685" t="str">
            <v>Капиталне субвенције приватним предузећима</v>
          </cell>
        </row>
        <row r="686">
          <cell r="BE686">
            <v>454210</v>
          </cell>
          <cell r="BF686" t="str">
            <v>Капиталне субвенције приватним предузећима</v>
          </cell>
        </row>
        <row r="687">
          <cell r="BE687">
            <v>454211</v>
          </cell>
          <cell r="BF687" t="str">
            <v>Капиталне субвенције приватним предузећима</v>
          </cell>
        </row>
        <row r="688">
          <cell r="BE688">
            <v>460000</v>
          </cell>
          <cell r="BF688" t="str">
            <v>Донације, дотације и трансфери</v>
          </cell>
        </row>
        <row r="689">
          <cell r="BE689">
            <v>461000</v>
          </cell>
          <cell r="BF689" t="str">
            <v>Донације страним владама</v>
          </cell>
        </row>
        <row r="690">
          <cell r="BE690">
            <v>461100</v>
          </cell>
          <cell r="BF690" t="str">
            <v>Текуће донације страним владама</v>
          </cell>
        </row>
        <row r="691">
          <cell r="BE691">
            <v>461110</v>
          </cell>
          <cell r="BF691" t="str">
            <v>Текуће донације страним владама</v>
          </cell>
        </row>
        <row r="692">
          <cell r="BE692">
            <v>461111</v>
          </cell>
          <cell r="BF692" t="str">
            <v>Текуће донације страним владама</v>
          </cell>
        </row>
        <row r="693">
          <cell r="BE693">
            <v>461200</v>
          </cell>
          <cell r="BF693" t="str">
            <v>Капиталне донације страним владама</v>
          </cell>
        </row>
        <row r="694">
          <cell r="BE694">
            <v>461210</v>
          </cell>
          <cell r="BF694" t="str">
            <v>Капиталне донације страним владама</v>
          </cell>
        </row>
        <row r="695">
          <cell r="BE695">
            <v>461211</v>
          </cell>
          <cell r="BF695" t="str">
            <v>Капиталне донације страним владама</v>
          </cell>
        </row>
        <row r="696">
          <cell r="BE696">
            <v>462000</v>
          </cell>
          <cell r="BF696" t="str">
            <v>Дотације међународним организацијама</v>
          </cell>
        </row>
        <row r="697">
          <cell r="BE697">
            <v>462100</v>
          </cell>
          <cell r="BF697" t="str">
            <v>Текуће дотације међународним организацијама</v>
          </cell>
        </row>
        <row r="698">
          <cell r="BE698">
            <v>462110</v>
          </cell>
          <cell r="BF698" t="str">
            <v>Текуће дотације међународном Црвеном крсту</v>
          </cell>
        </row>
        <row r="699">
          <cell r="BE699">
            <v>462111</v>
          </cell>
          <cell r="BF699" t="str">
            <v>Текуће дотације међународном Црвеном крсту</v>
          </cell>
        </row>
        <row r="700">
          <cell r="BE700">
            <v>462120</v>
          </cell>
          <cell r="BF700" t="str">
            <v>Текуће дотације за међународне чланарине</v>
          </cell>
        </row>
        <row r="701">
          <cell r="BE701">
            <v>462121</v>
          </cell>
          <cell r="BF701" t="str">
            <v>Текуће дотације за међународне чланарине</v>
          </cell>
        </row>
        <row r="702">
          <cell r="BE702">
            <v>462190</v>
          </cell>
          <cell r="BF702" t="str">
            <v>Остале текуће дотације међународним организацијама</v>
          </cell>
        </row>
        <row r="703">
          <cell r="BE703">
            <v>462191</v>
          </cell>
          <cell r="BF703" t="str">
            <v>Остале текуће дотације међународним организацијама</v>
          </cell>
        </row>
        <row r="704">
          <cell r="BE704">
            <v>462200</v>
          </cell>
          <cell r="BF704" t="str">
            <v>Капиталне дотације међународним организацијама</v>
          </cell>
        </row>
        <row r="705">
          <cell r="BE705">
            <v>462210</v>
          </cell>
          <cell r="BF705" t="str">
            <v>Капиталне дотације међународном Црвеном крсту</v>
          </cell>
        </row>
        <row r="706">
          <cell r="BE706">
            <v>462211</v>
          </cell>
          <cell r="BF706" t="str">
            <v>Капиталне дотације међународном Црвеном крсту</v>
          </cell>
        </row>
        <row r="707">
          <cell r="BE707">
            <v>462290</v>
          </cell>
          <cell r="BF707" t="str">
            <v>Остале капиталне дотације међународним организацијама</v>
          </cell>
        </row>
        <row r="708">
          <cell r="BE708">
            <v>462291</v>
          </cell>
          <cell r="BF708" t="str">
            <v>Остале капиталне дотације међународним организацијама</v>
          </cell>
        </row>
        <row r="709">
          <cell r="BE709">
            <v>463000</v>
          </cell>
          <cell r="BF709" t="str">
            <v>Трансфери осталим нивоима власти</v>
          </cell>
        </row>
        <row r="710">
          <cell r="BE710">
            <v>463100</v>
          </cell>
          <cell r="BF710" t="str">
            <v>Текући трансфери осталим нивоима власти</v>
          </cell>
        </row>
        <row r="711">
          <cell r="BE711">
            <v>463110</v>
          </cell>
          <cell r="BF711" t="str">
            <v>Текући трансфери нивоу Републике</v>
          </cell>
        </row>
        <row r="712">
          <cell r="BE712">
            <v>463111</v>
          </cell>
          <cell r="BF712" t="str">
            <v>Текући трансфери нивоу Републике</v>
          </cell>
        </row>
        <row r="713">
          <cell r="BE713">
            <v>463120</v>
          </cell>
          <cell r="BF713" t="str">
            <v>Текући трансфери нивоу територијалних аутономија</v>
          </cell>
        </row>
        <row r="714">
          <cell r="BE714">
            <v>463121</v>
          </cell>
          <cell r="BF714" t="str">
            <v>Текући трансфери за АП Војводина</v>
          </cell>
        </row>
        <row r="715">
          <cell r="BE715">
            <v>463122</v>
          </cell>
          <cell r="BF715" t="str">
            <v>Текући трансфери за југ Србије и АП Косово и Метохија</v>
          </cell>
        </row>
        <row r="716">
          <cell r="BE716">
            <v>463130</v>
          </cell>
          <cell r="BF716" t="str">
            <v>Текући трансфери нивоу градова</v>
          </cell>
        </row>
        <row r="717">
          <cell r="BE717">
            <v>463131</v>
          </cell>
          <cell r="BF717" t="str">
            <v>Текући трансфери нивоу градова</v>
          </cell>
        </row>
        <row r="718">
          <cell r="BE718">
            <v>463132</v>
          </cell>
          <cell r="BF718" t="str">
            <v>Наменски трансфери нивоу градова</v>
          </cell>
        </row>
        <row r="719">
          <cell r="BE719">
            <v>463133</v>
          </cell>
          <cell r="BF719" t="str">
            <v>Ненаменски трансфери нивоу градова</v>
          </cell>
        </row>
        <row r="720">
          <cell r="BE720">
            <v>463140</v>
          </cell>
          <cell r="BF720" t="str">
            <v>Текући трансфери нивоу општина</v>
          </cell>
        </row>
        <row r="721">
          <cell r="BE721">
            <v>463141</v>
          </cell>
          <cell r="BF721" t="str">
            <v>Текући трансфери нивоу општина</v>
          </cell>
        </row>
        <row r="722">
          <cell r="BE722">
            <v>463142</v>
          </cell>
          <cell r="BF722" t="str">
            <v>Наменски трансфери нивоу општина</v>
          </cell>
        </row>
        <row r="723">
          <cell r="BE723">
            <v>463143</v>
          </cell>
          <cell r="BF723" t="str">
            <v>Ненаменски трансфери нивоу општина</v>
          </cell>
        </row>
        <row r="724">
          <cell r="BE724">
            <v>463200</v>
          </cell>
          <cell r="BF724" t="str">
            <v>Капитални трансфери осталим нивоима власти</v>
          </cell>
        </row>
        <row r="725">
          <cell r="BE725">
            <v>463210</v>
          </cell>
          <cell r="BF725" t="str">
            <v>Капитални трансфери нивоу Републике</v>
          </cell>
        </row>
        <row r="726">
          <cell r="BE726">
            <v>463211</v>
          </cell>
          <cell r="BF726" t="str">
            <v>Капитални трансфери нивоу Републике</v>
          </cell>
        </row>
        <row r="727">
          <cell r="BE727">
            <v>463220</v>
          </cell>
          <cell r="BF727" t="str">
            <v>Капитални трансфери нивоу територијалних аутономија</v>
          </cell>
        </row>
        <row r="728">
          <cell r="BE728">
            <v>463221</v>
          </cell>
          <cell r="BF728" t="str">
            <v>Капитални трансфери за АП Војводина</v>
          </cell>
        </row>
        <row r="729">
          <cell r="BE729">
            <v>463222</v>
          </cell>
          <cell r="BF729" t="str">
            <v>Капитални трансфери за југ Србије и Косово и Метохију</v>
          </cell>
        </row>
        <row r="730">
          <cell r="BE730">
            <v>463230</v>
          </cell>
          <cell r="BF730" t="str">
            <v>Капитални трансфери нивоу градова</v>
          </cell>
        </row>
        <row r="731">
          <cell r="BE731">
            <v>463231</v>
          </cell>
          <cell r="BF731" t="str">
            <v>Капитални трансфери нивоу градова</v>
          </cell>
        </row>
        <row r="732">
          <cell r="BE732">
            <v>463240</v>
          </cell>
          <cell r="BF732" t="str">
            <v>Капитални трансфери нивоу општина</v>
          </cell>
        </row>
        <row r="733">
          <cell r="BE733">
            <v>463241</v>
          </cell>
          <cell r="BF733" t="str">
            <v>Капитални трансфери нивоу општина</v>
          </cell>
        </row>
        <row r="734">
          <cell r="BE734">
            <v>464000</v>
          </cell>
          <cell r="BF734" t="str">
            <v>Дотације организацијама обавезног социјалног осигурања</v>
          </cell>
        </row>
        <row r="735">
          <cell r="BE735">
            <v>464100</v>
          </cell>
          <cell r="BF735" t="str">
            <v>Текуће дотације организацијама обавезног социјалног осигурања</v>
          </cell>
        </row>
        <row r="736">
          <cell r="BE736">
            <v>464110</v>
          </cell>
          <cell r="BF736" t="str">
            <v>Текуће дотације Републичком фонду за здравствено осигурање</v>
          </cell>
        </row>
        <row r="737">
          <cell r="BE737">
            <v>464111</v>
          </cell>
          <cell r="BF737" t="str">
            <v>Текуће дотације Републичком фонду за здравствено осигурање</v>
          </cell>
        </row>
        <row r="738">
          <cell r="BE738">
            <v>464112</v>
          </cell>
          <cell r="BF738" t="str">
            <v>Текуће дотације здравственим установама за инвестиције и инвестиционо одржавање</v>
          </cell>
        </row>
        <row r="739">
          <cell r="BE739">
            <v>464113</v>
          </cell>
          <cell r="BF739" t="str">
            <v>Текуће дотације здравственим установама за набавку медицинске и друге опреме</v>
          </cell>
        </row>
        <row r="740">
          <cell r="BE740">
            <v>464120</v>
          </cell>
          <cell r="BF740" t="str">
            <v>Текуће дотације Републичком фонду за ПИО запослених</v>
          </cell>
        </row>
        <row r="741">
          <cell r="BE741">
            <v>464121</v>
          </cell>
          <cell r="BF741" t="str">
            <v>Текуће дотације Републичком фонду за ПИО за осигуранике запослене</v>
          </cell>
        </row>
        <row r="742">
          <cell r="BE742">
            <v>464130</v>
          </cell>
          <cell r="BF742" t="str">
            <v>Текуће дотације Републичком фонду за ПИО пољопривредника</v>
          </cell>
        </row>
        <row r="743">
          <cell r="BE743">
            <v>464131</v>
          </cell>
          <cell r="BF743" t="str">
            <v>Текуће дотације Републичком фонду за ПИО за осигуранике пољопривреднике</v>
          </cell>
        </row>
        <row r="744">
          <cell r="BE744">
            <v>464140</v>
          </cell>
          <cell r="BF744" t="str">
            <v>Текуће дотације Републичком фонду за ПИО самосталних делатности</v>
          </cell>
        </row>
        <row r="745">
          <cell r="BE745">
            <v>464141</v>
          </cell>
          <cell r="BF745" t="str">
            <v>Текуће дотације Републичком фонду за ПИО за осигуранике самосталних делатности</v>
          </cell>
        </row>
        <row r="746">
          <cell r="BE746">
            <v>464150</v>
          </cell>
          <cell r="BF746" t="str">
            <v>Текуће дотације Националној служби за запошљавање</v>
          </cell>
        </row>
        <row r="747">
          <cell r="BE747">
            <v>464151</v>
          </cell>
          <cell r="BF747" t="str">
            <v>Текуће дотације Националној служби за запошљавање</v>
          </cell>
        </row>
        <row r="748">
          <cell r="BE748">
            <v>464160</v>
          </cell>
          <cell r="BF748" t="str">
            <v>Текуће дотације Фонду за социјално осигурање војних осигураника</v>
          </cell>
        </row>
        <row r="749">
          <cell r="BE749">
            <v>464161</v>
          </cell>
          <cell r="BF749" t="str">
            <v>Текуће дотације Фонду за социјално осигурање војних осигураника</v>
          </cell>
        </row>
        <row r="750">
          <cell r="BE750">
            <v>464200</v>
          </cell>
          <cell r="BF750" t="str">
            <v>Капиталне дотације организацијама обавезног социјалног осигурања</v>
          </cell>
        </row>
        <row r="751">
          <cell r="BE751">
            <v>464210</v>
          </cell>
          <cell r="BF751" t="str">
            <v>Капиталне дотације Републичком фонду за здравствено осигурање</v>
          </cell>
        </row>
        <row r="752">
          <cell r="BE752">
            <v>464211</v>
          </cell>
          <cell r="BF752" t="str">
            <v>Капиталне дотације Републичком фонду за здравствено осигурање</v>
          </cell>
        </row>
        <row r="753">
          <cell r="BE753">
            <v>464212</v>
          </cell>
          <cell r="BF753" t="str">
            <v>Капиталне дотације здравственим установама за инвестиције и инвестиционо одржавање</v>
          </cell>
        </row>
        <row r="754">
          <cell r="BE754">
            <v>464213</v>
          </cell>
          <cell r="BF754" t="str">
            <v>Капиталне дотације здравственим установама за набавку медицинске и друге опреме</v>
          </cell>
        </row>
        <row r="755">
          <cell r="BE755">
            <v>464220</v>
          </cell>
          <cell r="BF755" t="str">
            <v>Капиталне дотације Републичком фонду за ПИО</v>
          </cell>
        </row>
        <row r="756">
          <cell r="BE756">
            <v>464221</v>
          </cell>
          <cell r="BF756" t="str">
            <v>Капиталне дотације Републичком фонду за ПИО</v>
          </cell>
        </row>
        <row r="757">
          <cell r="BE757">
            <v>464250</v>
          </cell>
          <cell r="BF757" t="str">
            <v>Капиталне дотације Националној служби за запошљавање</v>
          </cell>
        </row>
        <row r="758">
          <cell r="BE758">
            <v>464251</v>
          </cell>
          <cell r="BF758" t="str">
            <v>Капиталне дотације Националној служби за запошљавање</v>
          </cell>
        </row>
        <row r="759">
          <cell r="BE759">
            <v>464260</v>
          </cell>
          <cell r="BF759" t="str">
            <v>Капиталне дотације Фонду за социјално осигурање војних осигураника</v>
          </cell>
        </row>
        <row r="760">
          <cell r="BE760">
            <v>464261</v>
          </cell>
          <cell r="BF760" t="str">
            <v>Капиталне дотације Фонду за социјално осигурање војних осигураника</v>
          </cell>
        </row>
        <row r="761">
          <cell r="BE761">
            <v>465000</v>
          </cell>
          <cell r="BF761" t="str">
            <v>Остале дотације и трансфери</v>
          </cell>
        </row>
        <row r="762">
          <cell r="BE762">
            <v>465100</v>
          </cell>
          <cell r="BF762" t="str">
            <v>Остале текуће дотације и трансфери</v>
          </cell>
        </row>
        <row r="763">
          <cell r="BE763">
            <v>465110</v>
          </cell>
          <cell r="BF763" t="str">
            <v>Остале текуће дотације и трансфери</v>
          </cell>
        </row>
        <row r="764">
          <cell r="BE764">
            <v>465111</v>
          </cell>
          <cell r="BF764" t="str">
            <v>Остале текуће дотације и трансфери</v>
          </cell>
        </row>
        <row r="765">
          <cell r="BE765">
            <v>465112</v>
          </cell>
          <cell r="BF765" t="str">
            <v>Остале текуће дотације по закону</v>
          </cell>
        </row>
        <row r="766">
          <cell r="BE766">
            <v>465200</v>
          </cell>
          <cell r="BF766" t="str">
            <v>Остале капиталне дотације и трансфери</v>
          </cell>
        </row>
        <row r="767">
          <cell r="BE767">
            <v>465210</v>
          </cell>
          <cell r="BF767" t="str">
            <v>Остале капиталне дотације и трансфери</v>
          </cell>
        </row>
        <row r="768">
          <cell r="BE768">
            <v>465211</v>
          </cell>
          <cell r="BF768" t="str">
            <v>Остале капиталне дотације и трансфери</v>
          </cell>
        </row>
        <row r="769">
          <cell r="BE769">
            <v>470000</v>
          </cell>
          <cell r="BF769" t="str">
            <v>Социјално осигурање и социјална заштита</v>
          </cell>
        </row>
        <row r="770">
          <cell r="BE770">
            <v>471000</v>
          </cell>
          <cell r="BF770" t="str">
            <v>Права из социјалног осигурања (организације обавезног социјалног осигурања)</v>
          </cell>
        </row>
        <row r="771">
          <cell r="BE771">
            <v>471100</v>
          </cell>
          <cell r="BF771" t="str">
            <v>Права из социјалног осигурања која се исплаћују непосредно домаћинствима</v>
          </cell>
        </row>
        <row r="772">
          <cell r="BE772">
            <v>471110</v>
          </cell>
          <cell r="BF772" t="str">
            <v>Накнаде зарада осигураницима услед привремене неспособности за рад</v>
          </cell>
        </row>
        <row r="773">
          <cell r="BE773">
            <v>471111</v>
          </cell>
          <cell r="BF773" t="str">
            <v>Накнаде зарада у току привремене неспособности за рад проузроковане повредом на раду или професионалном болешћу</v>
          </cell>
        </row>
        <row r="774">
          <cell r="BE774">
            <v>471112</v>
          </cell>
          <cell r="BF774" t="str">
            <v>Накнаде зарада у току привремене неспособности за рад проузроковане болешћу</v>
          </cell>
        </row>
        <row r="775">
          <cell r="BE775">
            <v>471113</v>
          </cell>
          <cell r="BF775" t="str">
            <v>Накнаде зарада у току привремене неспособности за рад услед карантина, неге и сл.</v>
          </cell>
        </row>
        <row r="776">
          <cell r="BE776">
            <v>471114</v>
          </cell>
          <cell r="BF776" t="str">
            <v>Накнаде за продужену негу детета у складу са Законом</v>
          </cell>
        </row>
        <row r="777">
          <cell r="BE777">
            <v>471120</v>
          </cell>
          <cell r="BF777" t="str">
            <v>Права из пензијског осигурања</v>
          </cell>
        </row>
        <row r="778">
          <cell r="BE778">
            <v>471121</v>
          </cell>
          <cell r="BF778" t="str">
            <v>Основне пензије</v>
          </cell>
        </row>
        <row r="779">
          <cell r="BE779">
            <v>471122</v>
          </cell>
          <cell r="BF779" t="str">
            <v>Пензије по уредби</v>
          </cell>
        </row>
        <row r="780">
          <cell r="BE780">
            <v>471123</v>
          </cell>
          <cell r="BF780" t="str">
            <v>Иностране пензије</v>
          </cell>
        </row>
        <row r="781">
          <cell r="BE781">
            <v>471124</v>
          </cell>
          <cell r="BF781" t="str">
            <v>Нега и помоћ пензионера</v>
          </cell>
        </row>
        <row r="782">
          <cell r="BE782">
            <v>471125</v>
          </cell>
          <cell r="BF782" t="str">
            <v>Телесно оштећење пензионера</v>
          </cell>
        </row>
        <row r="783">
          <cell r="BE783">
            <v>471129</v>
          </cell>
          <cell r="BF783" t="str">
            <v>Остала права из пензијског осигурања у складу са законом</v>
          </cell>
        </row>
        <row r="784">
          <cell r="BE784">
            <v>471130</v>
          </cell>
          <cell r="BF784" t="str">
            <v>Накнаде из инвалидског осигурања</v>
          </cell>
        </row>
        <row r="785">
          <cell r="BE785">
            <v>471131</v>
          </cell>
          <cell r="BF785" t="str">
            <v>Накнада за скраћено радно време за инвалиде II категорије</v>
          </cell>
        </row>
        <row r="786">
          <cell r="BE786">
            <v>471132</v>
          </cell>
          <cell r="BF786" t="str">
            <v>Накнада за инвалиде I и II категорије</v>
          </cell>
        </row>
        <row r="787">
          <cell r="BE787">
            <v>471133</v>
          </cell>
          <cell r="BF787" t="str">
            <v>Збирна накнада за инвалиде II категорије</v>
          </cell>
        </row>
        <row r="788">
          <cell r="BE788">
            <v>471134</v>
          </cell>
          <cell r="BF788" t="str">
            <v>Привремена накнада зараде од дана настајања инвалидности до запошљавања на друго одговарајуће радно место</v>
          </cell>
        </row>
        <row r="789">
          <cell r="BE789">
            <v>471135</v>
          </cell>
          <cell r="BF789" t="str">
            <v>Накнаде за телесно оштећење</v>
          </cell>
        </row>
        <row r="790">
          <cell r="BE790">
            <v>471136</v>
          </cell>
          <cell r="BF790" t="str">
            <v>Накнаде за инвалиде III категорије</v>
          </cell>
        </row>
        <row r="791">
          <cell r="BE791">
            <v>471137</v>
          </cell>
          <cell r="BF791" t="str">
            <v>Нега и помоћ осигураника</v>
          </cell>
        </row>
        <row r="792">
          <cell r="BE792">
            <v>471139</v>
          </cell>
          <cell r="BF792" t="str">
            <v>Накнаде за друго одговарајуће радно место - остала права из инвалидског осигурања</v>
          </cell>
        </row>
        <row r="793">
          <cell r="BE793">
            <v>471140</v>
          </cell>
          <cell r="BF793" t="str">
            <v>Исплате Националне службе за запошљавање</v>
          </cell>
        </row>
        <row r="794">
          <cell r="BE794">
            <v>471141</v>
          </cell>
          <cell r="BF794" t="str">
            <v>Накнаде за случај незапослености</v>
          </cell>
        </row>
        <row r="795">
          <cell r="BE795">
            <v>471142</v>
          </cell>
          <cell r="BF795" t="str">
            <v>Накнаде зарада</v>
          </cell>
        </row>
        <row r="796">
          <cell r="BE796">
            <v>471143</v>
          </cell>
          <cell r="BF796" t="str">
            <v>Средства за обуку и едукацију</v>
          </cell>
        </row>
        <row r="797">
          <cell r="BE797">
            <v>471144</v>
          </cell>
          <cell r="BF797" t="str">
            <v>Једнократна помоћ</v>
          </cell>
        </row>
        <row r="798">
          <cell r="BE798">
            <v>471149</v>
          </cell>
          <cell r="BF798" t="str">
            <v>Остале исплате Националне службе за запошљавање директно домаћинствима</v>
          </cell>
        </row>
        <row r="799">
          <cell r="BE799">
            <v>471190</v>
          </cell>
          <cell r="BF799" t="str">
            <v>Остала социјална давања непосредно домаћинствима</v>
          </cell>
        </row>
        <row r="800">
          <cell r="BE800">
            <v>471191</v>
          </cell>
          <cell r="BF800" t="str">
            <v>Исплате дневница и путних трошкова за путовања у земљи</v>
          </cell>
        </row>
        <row r="801">
          <cell r="BE801">
            <v>471192</v>
          </cell>
          <cell r="BF801" t="str">
            <v>Исплате дневница и путних трошкова за путовања у иностранству</v>
          </cell>
        </row>
        <row r="802">
          <cell r="BE802">
            <v>471193</v>
          </cell>
          <cell r="BF802" t="str">
            <v>Погребни трошкови</v>
          </cell>
        </row>
        <row r="803">
          <cell r="BE803">
            <v>471194</v>
          </cell>
          <cell r="BF803" t="str">
            <v>Накнаде за становање</v>
          </cell>
        </row>
        <row r="804">
          <cell r="BE804">
            <v>471195</v>
          </cell>
          <cell r="BF804" t="str">
            <v>Услуге рехабилитације и рекреације</v>
          </cell>
        </row>
        <row r="805">
          <cell r="BE805">
            <v>471199</v>
          </cell>
          <cell r="BF805" t="str">
            <v>Остала права исплаћена непосредно домаћинствима</v>
          </cell>
        </row>
        <row r="806">
          <cell r="BE806">
            <v>471200</v>
          </cell>
          <cell r="BF806" t="str">
            <v>Права из социјалног осигурања која се исплаћују непосредно пружаоцима услуга</v>
          </cell>
        </row>
        <row r="807">
          <cell r="BE807">
            <v>471210</v>
          </cell>
          <cell r="BF807" t="str">
            <v>Трошкови здравствене заштите у земљи плаћени непосредно пружаоцима услуга</v>
          </cell>
        </row>
        <row r="808">
          <cell r="BE808">
            <v>471211</v>
          </cell>
          <cell r="BF808" t="str">
            <v>Услуге болница, поликлиника и амбуланти</v>
          </cell>
        </row>
        <row r="809">
          <cell r="BE809">
            <v>471212</v>
          </cell>
          <cell r="BF809" t="str">
            <v>Услуге дијализе</v>
          </cell>
        </row>
        <row r="810">
          <cell r="BE810">
            <v>471213</v>
          </cell>
          <cell r="BF810" t="str">
            <v>Фармацеутске услуге и материјали</v>
          </cell>
        </row>
        <row r="811">
          <cell r="BE811">
            <v>471214</v>
          </cell>
          <cell r="BF811" t="str">
            <v>Стоматолошке услуге</v>
          </cell>
        </row>
        <row r="812">
          <cell r="BE812">
            <v>471215</v>
          </cell>
          <cell r="BF812" t="str">
            <v>Болничке услуге</v>
          </cell>
        </row>
        <row r="813">
          <cell r="BE813">
            <v>471216</v>
          </cell>
          <cell r="BF813" t="str">
            <v>Помагала и направе</v>
          </cell>
        </row>
        <row r="814">
          <cell r="BE814">
            <v>471217</v>
          </cell>
          <cell r="BF814" t="str">
            <v>Услуге које пружају установе социјалне заштите</v>
          </cell>
        </row>
        <row r="815">
          <cell r="BE815">
            <v>471219</v>
          </cell>
          <cell r="BF815" t="str">
            <v>Остале услуге здравствене заштите у земљи</v>
          </cell>
        </row>
        <row r="816">
          <cell r="BE816">
            <v>471220</v>
          </cell>
          <cell r="BF816" t="str">
            <v>Услуге здравствене заштите у иностранству плаћене непосредно пружаоцима услуга</v>
          </cell>
        </row>
        <row r="817">
          <cell r="BE817">
            <v>471221</v>
          </cell>
          <cell r="BF817" t="str">
            <v>Здравствена заштита по конвенцији</v>
          </cell>
        </row>
        <row r="818">
          <cell r="BE818">
            <v>471222</v>
          </cell>
          <cell r="BF818" t="str">
            <v>Здравствена заштита по принципу реципроцитета</v>
          </cell>
        </row>
        <row r="819">
          <cell r="BE819">
            <v>471223</v>
          </cell>
          <cell r="BF819" t="str">
            <v>Здравствена заштита осигураника који живе у иностранству</v>
          </cell>
        </row>
        <row r="820">
          <cell r="BE820">
            <v>471224</v>
          </cell>
          <cell r="BF820" t="str">
            <v>Трошкови слања осигураних лица на лечење у иностранство</v>
          </cell>
        </row>
        <row r="821">
          <cell r="BE821">
            <v>471229</v>
          </cell>
          <cell r="BF821" t="str">
            <v>Остали трошкови здравствене заштите у иностранству</v>
          </cell>
        </row>
        <row r="822">
          <cell r="BE822">
            <v>471230</v>
          </cell>
          <cell r="BF822" t="str">
            <v>Брига о пензионисаним лицима</v>
          </cell>
        </row>
        <row r="823">
          <cell r="BE823">
            <v>471231</v>
          </cell>
          <cell r="BF823" t="str">
            <v>Трошкови смештаја пензионера у домове за старе</v>
          </cell>
        </row>
        <row r="824">
          <cell r="BE824">
            <v>471232</v>
          </cell>
          <cell r="BF824" t="str">
            <v>Трошкови дневног смештаја, помоћи у кући и заштићеног становања</v>
          </cell>
        </row>
        <row r="825">
          <cell r="BE825">
            <v>471240</v>
          </cell>
          <cell r="BF825" t="str">
            <v>Брига о инвалидима</v>
          </cell>
        </row>
        <row r="826">
          <cell r="BE826">
            <v>471241</v>
          </cell>
          <cell r="BF826" t="str">
            <v>Трошкови смештаја деце инвалида</v>
          </cell>
        </row>
        <row r="827">
          <cell r="BE827">
            <v>471242</v>
          </cell>
          <cell r="BF827" t="str">
            <v>Трошкови образовања деце инвалида</v>
          </cell>
        </row>
        <row r="828">
          <cell r="BE828">
            <v>471243</v>
          </cell>
          <cell r="BF828" t="str">
            <v>Трошкови за заштитне радионице</v>
          </cell>
        </row>
        <row r="829">
          <cell r="BE829">
            <v>471250</v>
          </cell>
          <cell r="BF829" t="str">
            <v>Исплате послодавцима које врши Национална служба за запошљавање за запошљавање лица са евиденције</v>
          </cell>
        </row>
        <row r="830">
          <cell r="BE830">
            <v>471251</v>
          </cell>
          <cell r="BF830" t="str">
            <v>Учешће у финансирању зарада лица са евиденција која запошљавају фирме</v>
          </cell>
        </row>
        <row r="831">
          <cell r="BE831">
            <v>471252</v>
          </cell>
          <cell r="BF831" t="str">
            <v>Једнократна помоћ фирмама које запошљавају лица са евиденција</v>
          </cell>
        </row>
        <row r="832">
          <cell r="BE832">
            <v>471253</v>
          </cell>
          <cell r="BF832" t="str">
            <v>Средства за целокупни износ зарада фирмама које запошљавају лица са евиденције</v>
          </cell>
        </row>
        <row r="833">
          <cell r="BE833">
            <v>471260</v>
          </cell>
          <cell r="BF833" t="str">
            <v>Услуге обуке преко Националне службе за запошљавање</v>
          </cell>
        </row>
        <row r="834">
          <cell r="BE834">
            <v>471261</v>
          </cell>
          <cell r="BF834" t="str">
            <v>Опште услуге обуке</v>
          </cell>
        </row>
        <row r="835">
          <cell r="BE835">
            <v>471262</v>
          </cell>
          <cell r="BF835" t="str">
            <v>Услуге преквалификације</v>
          </cell>
        </row>
        <row r="836">
          <cell r="BE836">
            <v>471263</v>
          </cell>
          <cell r="BF836" t="str">
            <v>Специјализована обука</v>
          </cell>
        </row>
        <row r="837">
          <cell r="BE837">
            <v>471290</v>
          </cell>
          <cell r="BF837" t="str">
            <v>Остала права која се плаћају директно пружаоцима услуга</v>
          </cell>
        </row>
        <row r="838">
          <cell r="BE838">
            <v>471291</v>
          </cell>
          <cell r="BF838" t="str">
            <v>Услуге хитне помоћи</v>
          </cell>
        </row>
        <row r="839">
          <cell r="BE839">
            <v>471292</v>
          </cell>
          <cell r="BF839" t="str">
            <v>Услуге рехабилитације и рекреације</v>
          </cell>
        </row>
        <row r="840">
          <cell r="BE840">
            <v>471299</v>
          </cell>
          <cell r="BF840" t="str">
            <v>Остала права из социјалног осигурања која се исплаћују непосредно пружаоцима услуга</v>
          </cell>
        </row>
        <row r="841">
          <cell r="BE841">
            <v>471900</v>
          </cell>
          <cell r="BF841" t="str">
            <v>Трансфери другим организацијама обавезног социјалног осигурања за доприносе за осигурање</v>
          </cell>
        </row>
        <row r="842">
          <cell r="BE842">
            <v>471910</v>
          </cell>
          <cell r="BF842" t="str">
            <v>Трансфери Републичком фонду за здравствено осигурање за доприносе за осигурање</v>
          </cell>
        </row>
        <row r="843">
          <cell r="BE843">
            <v>471911</v>
          </cell>
          <cell r="BF843" t="str">
            <v>Трансфери Републичком фонду за здравствено осигурање за доприносе за осигурање</v>
          </cell>
        </row>
        <row r="844">
          <cell r="BE844">
            <v>471912</v>
          </cell>
          <cell r="BF844" t="str">
            <v>Трансфери за здравствено осигурање инвалида II и III категорије</v>
          </cell>
        </row>
        <row r="845">
          <cell r="BE845">
            <v>471913</v>
          </cell>
          <cell r="BF845" t="str">
            <v>Трансфери Републичком фонду за здравствено осигурање за накнаде зарада од дана инвалидности до дана правоснажности решења</v>
          </cell>
        </row>
        <row r="846">
          <cell r="BE846">
            <v>471914</v>
          </cell>
          <cell r="BF846" t="str">
            <v>Трансфери Републичком фонду за здравствено осигурање за доприносе за осигурање незапослених лица</v>
          </cell>
        </row>
        <row r="847">
          <cell r="BE847">
            <v>471915</v>
          </cell>
          <cell r="BF847" t="str">
            <v>Трансфери Републичком фонду за здравствено осигурање за доприносе за осигурање незапослених лица - продужено осигурање</v>
          </cell>
        </row>
        <row r="848">
          <cell r="BE848">
            <v>471920</v>
          </cell>
          <cell r="BF848" t="str">
            <v>Трансфери Републичком фонду за ПИО за осигуранике запослене за доприносе за осигурање</v>
          </cell>
        </row>
        <row r="849">
          <cell r="BE849">
            <v>471921</v>
          </cell>
          <cell r="BF849" t="str">
            <v>Трансфери Републичком фонду за ПИО за осигуранике запослене за доприносе за осигурање</v>
          </cell>
        </row>
        <row r="850">
          <cell r="BE850">
            <v>471922</v>
          </cell>
          <cell r="BF850" t="str">
            <v>Трансфери Републичком фонду за ПИО за осигуранике запослене за доприносе за осигурање незапослених</v>
          </cell>
        </row>
        <row r="851">
          <cell r="BE851">
            <v>471923</v>
          </cell>
          <cell r="BF851" t="str">
            <v>Трансфери Републичком фонду за ПИО за осигуранике запослене за доприносе за осигурање незапослених - продужено осигурање</v>
          </cell>
        </row>
        <row r="852">
          <cell r="BE852">
            <v>471930</v>
          </cell>
          <cell r="BF852" t="str">
            <v>Трансфери Републичком фонду за ПИО за осигуранике пољопривредника за доприносе за осигурање</v>
          </cell>
        </row>
        <row r="853">
          <cell r="BE853">
            <v>471931</v>
          </cell>
          <cell r="BF853" t="str">
            <v>Трансфери Републичком фонду за ПИО за осигуранике за осигуранике пољопривреднике за доприносе за осигурање</v>
          </cell>
        </row>
        <row r="854">
          <cell r="BE854">
            <v>471940</v>
          </cell>
          <cell r="BF854" t="str">
            <v>Трансфери Републичком фонду за ПИО за осигуранике самосталних делатности за доприносе за осигурање</v>
          </cell>
        </row>
        <row r="855">
          <cell r="BE855">
            <v>471941</v>
          </cell>
          <cell r="BF855" t="str">
            <v>Трансфери Републичком фонду за ПИО за осигуранике самосталних делатности за доприносе за осигурање</v>
          </cell>
        </row>
        <row r="856">
          <cell r="BE856">
            <v>471942</v>
          </cell>
          <cell r="BF856" t="str">
            <v>Трансфери Републичком фонду за ПИО за осигуранике самосталних делатности за доприносе за осигурање незапослених</v>
          </cell>
        </row>
        <row r="857">
          <cell r="BE857">
            <v>471943</v>
          </cell>
          <cell r="BF857" t="str">
            <v>Трансфери Републичком фонду за ПИО за осигуранике самосталних делатности за доприносе за осигурање незапослених - продужено осигурање</v>
          </cell>
        </row>
        <row r="858">
          <cell r="BE858">
            <v>471950</v>
          </cell>
          <cell r="BF858" t="str">
            <v>Трансфери Националној служби за запошљавање за доприносе за осигурање</v>
          </cell>
        </row>
        <row r="859">
          <cell r="BE859">
            <v>471951</v>
          </cell>
          <cell r="BF859" t="str">
            <v>Трансфери Националној служби за запошљавање за доприносе за осигурање</v>
          </cell>
        </row>
        <row r="860">
          <cell r="BE860">
            <v>471960</v>
          </cell>
          <cell r="BF860" t="str">
            <v>Трансфери Фонду за социјално осигурање војних осигураника за доприносе за осигурање</v>
          </cell>
        </row>
        <row r="861">
          <cell r="BE861">
            <v>471961</v>
          </cell>
          <cell r="BF861" t="str">
            <v>Трансфери Фонду за социјално осигурање војних осигураника за доприносе за осигурање</v>
          </cell>
        </row>
        <row r="862">
          <cell r="BE862">
            <v>472000</v>
          </cell>
          <cell r="BF862" t="str">
            <v>Накнаде за социјалну заштиту из буџета</v>
          </cell>
        </row>
        <row r="863">
          <cell r="BE863">
            <v>472100</v>
          </cell>
          <cell r="BF863" t="str">
            <v>Накнаде из буџета у случају болести и инвалидности</v>
          </cell>
        </row>
        <row r="864">
          <cell r="BE864">
            <v>472110</v>
          </cell>
          <cell r="BF864" t="str">
            <v>Накнаде за боловање</v>
          </cell>
        </row>
        <row r="865">
          <cell r="BE865">
            <v>472111</v>
          </cell>
          <cell r="BF865" t="str">
            <v>Накнаде за боловање</v>
          </cell>
        </row>
        <row r="866">
          <cell r="BE866">
            <v>472120</v>
          </cell>
          <cell r="BF866" t="str">
            <v>Накнаде за инвалидност</v>
          </cell>
        </row>
        <row r="867">
          <cell r="BE867">
            <v>472121</v>
          </cell>
          <cell r="BF867" t="str">
            <v>Накнаде за инвалидност</v>
          </cell>
        </row>
        <row r="868">
          <cell r="BE868">
            <v>472130</v>
          </cell>
          <cell r="BF868" t="str">
            <v>Накнаде ратним инвалидима</v>
          </cell>
        </row>
        <row r="869">
          <cell r="BE869">
            <v>472131</v>
          </cell>
          <cell r="BF869" t="str">
            <v>Накнаде ратним војним инвалидима</v>
          </cell>
        </row>
        <row r="870">
          <cell r="BE870">
            <v>472132</v>
          </cell>
          <cell r="BF870" t="str">
            <v>Накнаде ратним цивилним инвалидима</v>
          </cell>
        </row>
        <row r="871">
          <cell r="BE871">
            <v>472200</v>
          </cell>
          <cell r="BF871" t="str">
            <v>Накнаде из буџета за породиљско одсуство</v>
          </cell>
        </row>
        <row r="872">
          <cell r="BE872">
            <v>472210</v>
          </cell>
          <cell r="BF872" t="str">
            <v>Накнаде из буџета за породиљско одсуство</v>
          </cell>
        </row>
        <row r="873">
          <cell r="BE873">
            <v>472211</v>
          </cell>
          <cell r="BF873" t="str">
            <v>Накнаде из буџета за породиљско одсуство</v>
          </cell>
        </row>
        <row r="874">
          <cell r="BE874">
            <v>472300</v>
          </cell>
          <cell r="BF874" t="str">
            <v>Накнаде из буџета за децу и породицу</v>
          </cell>
        </row>
        <row r="875">
          <cell r="BE875">
            <v>472310</v>
          </cell>
          <cell r="BF875" t="str">
            <v>Накнаде из буџета за децу и породицу</v>
          </cell>
        </row>
        <row r="876">
          <cell r="BE876">
            <v>472311</v>
          </cell>
          <cell r="BF876" t="str">
            <v>Накнаде из буџета за децу и породицу</v>
          </cell>
        </row>
        <row r="877">
          <cell r="BE877">
            <v>472400</v>
          </cell>
          <cell r="BF877" t="str">
            <v>Накнаде из буџета за случај незапослености</v>
          </cell>
        </row>
        <row r="878">
          <cell r="BE878">
            <v>472410</v>
          </cell>
          <cell r="BF878" t="str">
            <v>Накнаде из буџета за случај незапослености</v>
          </cell>
        </row>
        <row r="879">
          <cell r="BE879">
            <v>472411</v>
          </cell>
          <cell r="BF879" t="str">
            <v>Накнаде из буџета за случај незапослености</v>
          </cell>
        </row>
        <row r="880">
          <cell r="BE880">
            <v>472500</v>
          </cell>
          <cell r="BF880" t="str">
            <v>Старосне и породичне пензије из буџета</v>
          </cell>
        </row>
        <row r="881">
          <cell r="BE881">
            <v>472510</v>
          </cell>
          <cell r="BF881" t="str">
            <v>Старосне пензије</v>
          </cell>
        </row>
        <row r="882">
          <cell r="BE882">
            <v>472511</v>
          </cell>
          <cell r="BF882" t="str">
            <v>Старосне пензије</v>
          </cell>
        </row>
        <row r="883">
          <cell r="BE883">
            <v>472520</v>
          </cell>
          <cell r="BF883" t="str">
            <v>Породичне пензије</v>
          </cell>
        </row>
        <row r="884">
          <cell r="BE884">
            <v>472521</v>
          </cell>
          <cell r="BF884" t="str">
            <v>Породичне пензије</v>
          </cell>
        </row>
        <row r="885">
          <cell r="BE885">
            <v>472600</v>
          </cell>
          <cell r="BF885" t="str">
            <v>Накнаде из буџета у случају смрти</v>
          </cell>
        </row>
        <row r="886">
          <cell r="BE886">
            <v>472610</v>
          </cell>
          <cell r="BF886" t="str">
            <v>Накнаде из буџета у случају смрти</v>
          </cell>
        </row>
        <row r="887">
          <cell r="BE887">
            <v>472611</v>
          </cell>
          <cell r="BF887" t="str">
            <v>Накнаде из буџета у случају смрти</v>
          </cell>
        </row>
        <row r="888">
          <cell r="BE888">
            <v>472700</v>
          </cell>
          <cell r="BF888" t="str">
            <v>Накнаде из буџета за образовање, културу, науку и спорт</v>
          </cell>
        </row>
        <row r="889">
          <cell r="BE889">
            <v>472710</v>
          </cell>
          <cell r="BF889" t="str">
            <v>Накнаде из буџета за образовање</v>
          </cell>
        </row>
        <row r="890">
          <cell r="BE890">
            <v>472711</v>
          </cell>
          <cell r="BF890" t="str">
            <v>Академске награде</v>
          </cell>
        </row>
        <row r="891">
          <cell r="BE891">
            <v>472712</v>
          </cell>
          <cell r="BF891" t="str">
            <v>Студентске награде</v>
          </cell>
        </row>
        <row r="892">
          <cell r="BE892">
            <v>472713</v>
          </cell>
          <cell r="BF892" t="str">
            <v>Ученичке награде</v>
          </cell>
        </row>
        <row r="893">
          <cell r="BE893">
            <v>472714</v>
          </cell>
          <cell r="BF893" t="str">
            <v>Студентске стипендије</v>
          </cell>
        </row>
        <row r="894">
          <cell r="BE894">
            <v>472715</v>
          </cell>
          <cell r="BF894" t="str">
            <v>Ученичке стипендије</v>
          </cell>
        </row>
        <row r="895">
          <cell r="BE895">
            <v>472716</v>
          </cell>
          <cell r="BF895" t="str">
            <v>Исхрана и смештај студената</v>
          </cell>
        </row>
        <row r="896">
          <cell r="BE896">
            <v>472717</v>
          </cell>
          <cell r="BF896" t="str">
            <v>Исхрана и смештај ученика</v>
          </cell>
        </row>
        <row r="897">
          <cell r="BE897">
            <v>472718</v>
          </cell>
          <cell r="BF897" t="str">
            <v>Превоз ученика</v>
          </cell>
        </row>
        <row r="898">
          <cell r="BE898">
            <v>472719</v>
          </cell>
          <cell r="BF898" t="str">
            <v>Остале накнаде за образовање</v>
          </cell>
        </row>
        <row r="899">
          <cell r="BE899">
            <v>472720</v>
          </cell>
          <cell r="BF899" t="str">
            <v>Накнаде из буџета за културу</v>
          </cell>
        </row>
        <row r="900">
          <cell r="BE900">
            <v>472721</v>
          </cell>
          <cell r="BF900" t="str">
            <v>Накнаде из буџета за културу</v>
          </cell>
        </row>
        <row r="901">
          <cell r="BE901">
            <v>472730</v>
          </cell>
          <cell r="BF901" t="str">
            <v>Накнаде из буџета за спорт</v>
          </cell>
        </row>
        <row r="902">
          <cell r="BE902">
            <v>472731</v>
          </cell>
          <cell r="BF902" t="str">
            <v>Спортске награде</v>
          </cell>
        </row>
        <row r="903">
          <cell r="BE903">
            <v>472732</v>
          </cell>
          <cell r="BF903" t="str">
            <v>Спортске стипендије</v>
          </cell>
        </row>
        <row r="904">
          <cell r="BE904">
            <v>472740</v>
          </cell>
          <cell r="BF904" t="str">
            <v>Накнаде из буџета за науку</v>
          </cell>
        </row>
        <row r="905">
          <cell r="BE905">
            <v>472741</v>
          </cell>
          <cell r="BF905" t="str">
            <v>Накнаде из буџета за науку</v>
          </cell>
        </row>
        <row r="906">
          <cell r="BE906">
            <v>472742</v>
          </cell>
          <cell r="BF906" t="str">
            <v>Накнаде за образовање и усавршавање научноистраживачких кадрова</v>
          </cell>
        </row>
        <row r="907">
          <cell r="BE907">
            <v>472800</v>
          </cell>
          <cell r="BF907" t="str">
            <v>Накнаде из буџета за становање и живот</v>
          </cell>
        </row>
        <row r="908">
          <cell r="BE908">
            <v>472810</v>
          </cell>
          <cell r="BF908" t="str">
            <v>Накнаде из буџета за становање и живот</v>
          </cell>
        </row>
        <row r="909">
          <cell r="BE909">
            <v>472811</v>
          </cell>
          <cell r="BF909" t="str">
            <v>Накнаде из буџета за становање и живот</v>
          </cell>
        </row>
        <row r="910">
          <cell r="BE910">
            <v>472900</v>
          </cell>
          <cell r="BF910" t="str">
            <v>Остале накнаде из буџета</v>
          </cell>
        </row>
        <row r="911">
          <cell r="BE911">
            <v>472910</v>
          </cell>
          <cell r="BF911" t="str">
            <v>Исплате бившим политичким затвореницима</v>
          </cell>
        </row>
        <row r="912">
          <cell r="BE912">
            <v>472911</v>
          </cell>
          <cell r="BF912" t="str">
            <v>Исплате бившим политичким затвореницима</v>
          </cell>
        </row>
        <row r="913">
          <cell r="BE913">
            <v>472920</v>
          </cell>
          <cell r="BF913" t="str">
            <v>Исплате лицима лишених слободе</v>
          </cell>
        </row>
        <row r="914">
          <cell r="BE914">
            <v>472921</v>
          </cell>
          <cell r="BF914" t="str">
            <v>Исплате осуђеницима</v>
          </cell>
        </row>
        <row r="915">
          <cell r="BE915">
            <v>472922</v>
          </cell>
          <cell r="BF915" t="str">
            <v>Накнада трошкова на име остваривања права лица лишених слободе</v>
          </cell>
        </row>
        <row r="916">
          <cell r="BE916">
            <v>472930</v>
          </cell>
          <cell r="BF916" t="str">
            <v>Једнократна помоћ</v>
          </cell>
        </row>
        <row r="917">
          <cell r="BE917">
            <v>472931</v>
          </cell>
          <cell r="BF917" t="str">
            <v>Једнократна помоћ</v>
          </cell>
        </row>
        <row r="918">
          <cell r="BE918">
            <v>480000</v>
          </cell>
          <cell r="BF918" t="str">
            <v>Остали расходи</v>
          </cell>
        </row>
        <row r="919">
          <cell r="BE919">
            <v>481000</v>
          </cell>
          <cell r="BF919" t="str">
            <v>Дотације невладиним организацијама</v>
          </cell>
        </row>
        <row r="920">
          <cell r="BE920">
            <v>481100</v>
          </cell>
          <cell r="BF920" t="str">
            <v>Дотације непрофитним организацијама које пружају помоћ домаћинствима</v>
          </cell>
        </row>
        <row r="921">
          <cell r="BE921">
            <v>481110</v>
          </cell>
          <cell r="BF921" t="str">
            <v>Дотације непрофитним организацијама које пружају помоћ домаћинствима</v>
          </cell>
        </row>
        <row r="922">
          <cell r="BE922">
            <v>481111</v>
          </cell>
          <cell r="BF922" t="str">
            <v>Дотације непрофитним здравственим организацијама</v>
          </cell>
        </row>
        <row r="923">
          <cell r="BE923">
            <v>481112</v>
          </cell>
          <cell r="BF923" t="str">
            <v>Дотације непрофитним здравственим организацијама за лечење особа лишених слободе</v>
          </cell>
        </row>
        <row r="924">
          <cell r="BE924">
            <v>481113</v>
          </cell>
          <cell r="BF924" t="str">
            <v>Дотације непрофитним здравственим организацијама за лечење особа непознатог пребивалишта</v>
          </cell>
        </row>
        <row r="925">
          <cell r="BE925">
            <v>481120</v>
          </cell>
          <cell r="BF925" t="str">
            <v>Дотације у натури непрофитним организацијама које пружају услуге домаћинствима</v>
          </cell>
        </row>
        <row r="926">
          <cell r="BE926">
            <v>481121</v>
          </cell>
          <cell r="BF926" t="str">
            <v>Дотације добротворним организацијама у храни, одећи, ћебадима и лековима за домаћинства</v>
          </cell>
        </row>
        <row r="927">
          <cell r="BE927">
            <v>481130</v>
          </cell>
          <cell r="BF927" t="str">
            <v>Дотације Црвеном крсту Србије</v>
          </cell>
        </row>
        <row r="928">
          <cell r="BE928">
            <v>481131</v>
          </cell>
          <cell r="BF928" t="str">
            <v>Дотације Црвеном крсту Србије</v>
          </cell>
        </row>
        <row r="929">
          <cell r="BE929">
            <v>481900</v>
          </cell>
          <cell r="BF929" t="str">
            <v>Дотације осталим непрофитним институцијама</v>
          </cell>
        </row>
        <row r="930">
          <cell r="BE930">
            <v>481910</v>
          </cell>
          <cell r="BF930" t="str">
            <v>Дотације спортским омладинским организацијама</v>
          </cell>
        </row>
        <row r="931">
          <cell r="BE931">
            <v>481911</v>
          </cell>
          <cell r="BF931" t="str">
            <v>Дотације спортским омладинским организацијама</v>
          </cell>
        </row>
        <row r="932">
          <cell r="BE932">
            <v>481920</v>
          </cell>
          <cell r="BF932" t="str">
            <v>Дотације етничким заједницама и мањинама</v>
          </cell>
        </row>
        <row r="933">
          <cell r="BE933">
            <v>481921</v>
          </cell>
          <cell r="BF933" t="str">
            <v>Дотације етничким заједницама и мањинама</v>
          </cell>
        </row>
        <row r="934">
          <cell r="BE934">
            <v>481930</v>
          </cell>
          <cell r="BF934" t="str">
            <v>Дотације верским заједницама</v>
          </cell>
        </row>
        <row r="935">
          <cell r="BE935">
            <v>481931</v>
          </cell>
          <cell r="BF935" t="str">
            <v>Дотације верским заједницама</v>
          </cell>
        </row>
        <row r="936">
          <cell r="BE936">
            <v>481940</v>
          </cell>
          <cell r="BF936" t="str">
            <v>Дотације осталим удружењима грађана и политичким странкама</v>
          </cell>
        </row>
        <row r="937">
          <cell r="BE937">
            <v>481941</v>
          </cell>
          <cell r="BF937" t="str">
            <v>Дотације осталим удружењима грађана</v>
          </cell>
        </row>
        <row r="938">
          <cell r="BE938">
            <v>481942</v>
          </cell>
          <cell r="BF938" t="str">
            <v>Дотације политичким странкама</v>
          </cell>
        </row>
        <row r="939">
          <cell r="BE939">
            <v>481950</v>
          </cell>
          <cell r="BF939" t="str">
            <v>Дотације привредним коморама</v>
          </cell>
        </row>
        <row r="940">
          <cell r="BE940">
            <v>481951</v>
          </cell>
          <cell r="BF940" t="str">
            <v>Дотације привредним коморама</v>
          </cell>
        </row>
        <row r="941">
          <cell r="BE941">
            <v>481960</v>
          </cell>
          <cell r="BF941" t="str">
            <v>Дотације приватним и алтернативним школама</v>
          </cell>
        </row>
        <row r="942">
          <cell r="BE942">
            <v>481961</v>
          </cell>
          <cell r="BF942" t="str">
            <v>Дотације приватним и алтернативним основним школама</v>
          </cell>
        </row>
        <row r="943">
          <cell r="BE943">
            <v>481962</v>
          </cell>
          <cell r="BF943" t="str">
            <v>Дотације приватним и алтернативним средњим школама</v>
          </cell>
        </row>
        <row r="944">
          <cell r="BE944">
            <v>481969</v>
          </cell>
          <cell r="BF944" t="str">
            <v>Дотације осталим приватним и алтернативним школама</v>
          </cell>
        </row>
        <row r="945">
          <cell r="BE945">
            <v>481990</v>
          </cell>
          <cell r="BF945" t="str">
            <v>Дотације осталим непрофитним институцијама</v>
          </cell>
        </row>
        <row r="946">
          <cell r="BE946">
            <v>481991</v>
          </cell>
          <cell r="BF946" t="str">
            <v>Дотације осталим непрофитним институцијама</v>
          </cell>
        </row>
        <row r="947">
          <cell r="BE947">
            <v>482000</v>
          </cell>
          <cell r="BF947" t="str">
            <v>Порези, обавезне таксе, казне и пенали</v>
          </cell>
        </row>
        <row r="948">
          <cell r="BE948">
            <v>482100</v>
          </cell>
          <cell r="BF948" t="str">
            <v>Остали порези</v>
          </cell>
        </row>
        <row r="949">
          <cell r="BE949">
            <v>482110</v>
          </cell>
          <cell r="BF949" t="str">
            <v>Порези на имовину</v>
          </cell>
        </row>
        <row r="950">
          <cell r="BE950">
            <v>482111</v>
          </cell>
          <cell r="BF950" t="str">
            <v>Стални порез на имовину</v>
          </cell>
        </row>
        <row r="951">
          <cell r="BE951">
            <v>482112</v>
          </cell>
          <cell r="BF951" t="str">
            <v>Порез на финансијске трансакције</v>
          </cell>
        </row>
        <row r="952">
          <cell r="BE952">
            <v>482120</v>
          </cell>
          <cell r="BF952" t="str">
            <v>Порез на робе и услуге</v>
          </cell>
        </row>
        <row r="953">
          <cell r="BE953">
            <v>482121</v>
          </cell>
          <cell r="BF953" t="str">
            <v>Порез на робу</v>
          </cell>
        </row>
        <row r="954">
          <cell r="BE954">
            <v>482122</v>
          </cell>
          <cell r="BF954" t="str">
            <v>Порез на услуге</v>
          </cell>
        </row>
        <row r="955">
          <cell r="BE955">
            <v>482123</v>
          </cell>
          <cell r="BF955" t="str">
            <v>Акцизе</v>
          </cell>
        </row>
        <row r="956">
          <cell r="BE956">
            <v>482130</v>
          </cell>
          <cell r="BF956" t="str">
            <v>Порез на коришћење роба или обављање активности</v>
          </cell>
        </row>
        <row r="957">
          <cell r="BE957">
            <v>482131</v>
          </cell>
          <cell r="BF957" t="str">
            <v>Регистрација возила</v>
          </cell>
        </row>
        <row r="958">
          <cell r="BE958">
            <v>482132</v>
          </cell>
          <cell r="BF958" t="str">
            <v>Порез на мобилне телефоне</v>
          </cell>
        </row>
        <row r="959">
          <cell r="BE959">
            <v>482140</v>
          </cell>
          <cell r="BF959" t="str">
            <v>Порези на међународну трговину</v>
          </cell>
        </row>
        <row r="960">
          <cell r="BE960">
            <v>482141</v>
          </cell>
          <cell r="BF960" t="str">
            <v>Царине</v>
          </cell>
        </row>
        <row r="961">
          <cell r="BE961">
            <v>482190</v>
          </cell>
          <cell r="BF961" t="str">
            <v>Остали порези</v>
          </cell>
        </row>
        <row r="962">
          <cell r="BE962">
            <v>482191</v>
          </cell>
          <cell r="BF962" t="str">
            <v>Остали порези</v>
          </cell>
        </row>
        <row r="963">
          <cell r="BE963">
            <v>482200</v>
          </cell>
          <cell r="BF963" t="str">
            <v>Обавезне таксе</v>
          </cell>
        </row>
        <row r="964">
          <cell r="BE964">
            <v>482210</v>
          </cell>
          <cell r="BF964" t="str">
            <v>Републичке таксе</v>
          </cell>
        </row>
        <row r="965">
          <cell r="BE965">
            <v>482211</v>
          </cell>
          <cell r="BF965" t="str">
            <v>Републичке таксе</v>
          </cell>
        </row>
        <row r="966">
          <cell r="BE966">
            <v>482220</v>
          </cell>
          <cell r="BF966" t="str">
            <v>Покрајинске таксе</v>
          </cell>
        </row>
        <row r="967">
          <cell r="BE967">
            <v>482221</v>
          </cell>
          <cell r="BF967" t="str">
            <v>Покрајинске таксе</v>
          </cell>
        </row>
        <row r="968">
          <cell r="BE968">
            <v>482230</v>
          </cell>
          <cell r="BF968" t="str">
            <v>Градске таксе</v>
          </cell>
        </row>
        <row r="969">
          <cell r="BE969">
            <v>482231</v>
          </cell>
          <cell r="BF969" t="str">
            <v>Градске таксе</v>
          </cell>
        </row>
        <row r="970">
          <cell r="BE970">
            <v>482240</v>
          </cell>
          <cell r="BF970" t="str">
            <v>Општинске таксе</v>
          </cell>
        </row>
        <row r="971">
          <cell r="BE971">
            <v>482241</v>
          </cell>
          <cell r="BF971" t="str">
            <v>Општинске таксе</v>
          </cell>
        </row>
        <row r="972">
          <cell r="BE972">
            <v>482250</v>
          </cell>
          <cell r="BF972" t="str">
            <v>Судске таксе</v>
          </cell>
        </row>
        <row r="973">
          <cell r="BE973">
            <v>482251</v>
          </cell>
          <cell r="BF973" t="str">
            <v>Судске таксе</v>
          </cell>
        </row>
        <row r="974">
          <cell r="BE974">
            <v>482300</v>
          </cell>
          <cell r="BF974" t="str">
            <v>Новчане казне и пенали</v>
          </cell>
        </row>
        <row r="975">
          <cell r="BE975">
            <v>482310</v>
          </cell>
          <cell r="BF975" t="str">
            <v>Републичке казне и пенали</v>
          </cell>
        </row>
        <row r="976">
          <cell r="BE976">
            <v>482311</v>
          </cell>
          <cell r="BF976" t="str">
            <v>Републичке казне</v>
          </cell>
        </row>
        <row r="977">
          <cell r="BE977">
            <v>482312</v>
          </cell>
          <cell r="BF977" t="str">
            <v>Пенали</v>
          </cell>
        </row>
        <row r="978">
          <cell r="BE978">
            <v>482320</v>
          </cell>
          <cell r="BF978" t="str">
            <v>Покрајинске казне</v>
          </cell>
        </row>
        <row r="979">
          <cell r="BE979">
            <v>482321</v>
          </cell>
          <cell r="BF979" t="str">
            <v>Покрајинске казне</v>
          </cell>
        </row>
        <row r="980">
          <cell r="BE980">
            <v>482330</v>
          </cell>
          <cell r="BF980" t="str">
            <v>Градске казне</v>
          </cell>
        </row>
        <row r="981">
          <cell r="BE981">
            <v>482331</v>
          </cell>
          <cell r="BF981" t="str">
            <v>Градске казне</v>
          </cell>
        </row>
        <row r="982">
          <cell r="BE982">
            <v>482340</v>
          </cell>
          <cell r="BF982" t="str">
            <v>Општинске казне</v>
          </cell>
        </row>
        <row r="983">
          <cell r="BE983">
            <v>482341</v>
          </cell>
          <cell r="BF983" t="str">
            <v>Општинске казне</v>
          </cell>
        </row>
        <row r="984">
          <cell r="BE984">
            <v>483000</v>
          </cell>
          <cell r="BF984" t="str">
            <v>Новчане казне и пенали по решењу судова</v>
          </cell>
        </row>
        <row r="985">
          <cell r="BE985">
            <v>483100</v>
          </cell>
          <cell r="BF985" t="str">
            <v>Новчане казне и пенали по решењу судова</v>
          </cell>
        </row>
        <row r="986">
          <cell r="BE986">
            <v>483110</v>
          </cell>
          <cell r="BF986" t="str">
            <v>Новчане казне и пенали по решењу судова</v>
          </cell>
        </row>
        <row r="987">
          <cell r="BE987">
            <v>483111</v>
          </cell>
          <cell r="BF987" t="str">
            <v>Новчане казне и пенали по решењу судова</v>
          </cell>
        </row>
        <row r="988">
          <cell r="BE988">
            <v>484000</v>
          </cell>
          <cell r="BF988" t="str">
            <v>Накнада штете за повреде или штету насталу услед елементарних непогода или других природних узрока</v>
          </cell>
        </row>
        <row r="989">
          <cell r="BE989">
            <v>484100</v>
          </cell>
          <cell r="BF989" t="str">
            <v>Накнада штете за повреде или штету насталу услед елементарних непогода</v>
          </cell>
        </row>
        <row r="990">
          <cell r="BE990">
            <v>484110</v>
          </cell>
          <cell r="BF990" t="str">
            <v>Накнада штете за повреде или штету насталу услед елементарних непогода</v>
          </cell>
        </row>
        <row r="991">
          <cell r="BE991">
            <v>484111</v>
          </cell>
          <cell r="BF991" t="str">
            <v>Накнада штете за повреде или штету насталу услед елементарних непогода</v>
          </cell>
        </row>
        <row r="992">
          <cell r="BE992">
            <v>484200</v>
          </cell>
          <cell r="BF992" t="str">
            <v>Накнада штете од дивљачи</v>
          </cell>
        </row>
        <row r="993">
          <cell r="BE993">
            <v>484210</v>
          </cell>
          <cell r="BF993" t="str">
            <v>Накнада штете од дивљачи</v>
          </cell>
        </row>
        <row r="994">
          <cell r="BE994">
            <v>484211</v>
          </cell>
          <cell r="BF994" t="str">
            <v>Накнада штете од дивљачи</v>
          </cell>
        </row>
        <row r="995">
          <cell r="BE995">
            <v>485000</v>
          </cell>
          <cell r="BF995" t="str">
            <v>Накнада штете за повреде или штету нанету од стране државних органа</v>
          </cell>
        </row>
        <row r="996">
          <cell r="BE996">
            <v>485100</v>
          </cell>
          <cell r="BF996" t="str">
            <v>Накнада штете за повреде или штету нанету од стране државних органа</v>
          </cell>
        </row>
        <row r="997">
          <cell r="BE997">
            <v>485110</v>
          </cell>
          <cell r="BF997" t="str">
            <v>Накнада штете за повреде или штету нанету од стране државних органа</v>
          </cell>
        </row>
        <row r="998">
          <cell r="BE998">
            <v>485111</v>
          </cell>
          <cell r="BF998" t="str">
            <v>Накнада штете неоправдано осуђених лица</v>
          </cell>
        </row>
        <row r="999">
          <cell r="BE999">
            <v>485119</v>
          </cell>
          <cell r="BF999" t="str">
            <v>Остале накнаде штете</v>
          </cell>
        </row>
        <row r="1000">
          <cell r="BE1000">
            <v>489000</v>
          </cell>
          <cell r="BF1000" t="str">
            <v>Расходи који се финансирају из средстава за реализацију националног инвестиционог плана</v>
          </cell>
        </row>
        <row r="1001">
          <cell r="BE1001">
            <v>489100</v>
          </cell>
          <cell r="BF1001" t="str">
            <v>Расходи који се финансирају из средстава за реализацију националног инвестиционог плана</v>
          </cell>
        </row>
        <row r="1002">
          <cell r="BE1002">
            <v>489110</v>
          </cell>
          <cell r="BF1002" t="str">
            <v>Расходи који се финансирају из средстава за реализацију националног инвестиционог плана</v>
          </cell>
        </row>
        <row r="1003">
          <cell r="BE1003">
            <v>489111</v>
          </cell>
          <cell r="BF1003" t="str">
            <v>Расходи који се финансирају из средстава за реализацију националног инвестиционог плана</v>
          </cell>
        </row>
        <row r="1004">
          <cell r="BE1004">
            <v>490000</v>
          </cell>
          <cell r="BF1004" t="str">
            <v>Административни трансфери из буџета, од директних буџетских корисника индиректним буџетским корисницима или између буџетских корисника на истом нивоу и средства резерве</v>
          </cell>
        </row>
        <row r="1005">
          <cell r="BE1005">
            <v>494000</v>
          </cell>
          <cell r="BF1005" t="str">
            <v>Текући расходи</v>
          </cell>
        </row>
        <row r="1006">
          <cell r="BE1006">
            <v>494100</v>
          </cell>
          <cell r="BF1006" t="str">
            <v>Расходи за запослене</v>
          </cell>
        </row>
        <row r="1007">
          <cell r="BE1007">
            <v>494110</v>
          </cell>
          <cell r="BF1007" t="str">
            <v>Плате, додаци и накнаде запослених</v>
          </cell>
        </row>
        <row r="1008">
          <cell r="BE1008">
            <v>494111</v>
          </cell>
          <cell r="BF1008" t="str">
            <v>Плате, додаци и накнаде запослених</v>
          </cell>
        </row>
        <row r="1009">
          <cell r="BE1009">
            <v>494120</v>
          </cell>
          <cell r="BF1009" t="str">
            <v>Социјални доприноси на терет послодавца</v>
          </cell>
        </row>
        <row r="1010">
          <cell r="BE1010">
            <v>494121</v>
          </cell>
          <cell r="BF1010" t="str">
            <v>Допринос за пензијско и инвалидско осигурање</v>
          </cell>
        </row>
        <row r="1011">
          <cell r="BE1011">
            <v>494122</v>
          </cell>
          <cell r="BF1011" t="str">
            <v>Допринос за здравствено осигурање</v>
          </cell>
        </row>
        <row r="1012">
          <cell r="BE1012">
            <v>494123</v>
          </cell>
          <cell r="BF1012" t="str">
            <v>Допринос за случај незапослености</v>
          </cell>
        </row>
        <row r="1013">
          <cell r="BE1013">
            <v>494130</v>
          </cell>
          <cell r="BF1013" t="str">
            <v>Накнаде у натури</v>
          </cell>
        </row>
        <row r="1014">
          <cell r="BE1014">
            <v>494131</v>
          </cell>
          <cell r="BF1014" t="str">
            <v>Накнаде у натури</v>
          </cell>
        </row>
        <row r="1015">
          <cell r="BE1015">
            <v>494140</v>
          </cell>
          <cell r="BF1015" t="str">
            <v>Социјална давања запосленима</v>
          </cell>
        </row>
        <row r="1016">
          <cell r="BE1016">
            <v>494141</v>
          </cell>
          <cell r="BF1016" t="str">
            <v>Исплата накнада за време одсуствовања с посла</v>
          </cell>
        </row>
        <row r="1017">
          <cell r="BE1017">
            <v>494142</v>
          </cell>
          <cell r="BF1017" t="str">
            <v>Расходи за образовање деце запослених</v>
          </cell>
        </row>
        <row r="1018">
          <cell r="BE1018">
            <v>494143</v>
          </cell>
          <cell r="BF1018" t="str">
            <v>Отпремнине и помоћи</v>
          </cell>
        </row>
        <row r="1019">
          <cell r="BE1019">
            <v>494144</v>
          </cell>
          <cell r="BF1019" t="str">
            <v>Помоћ у медицинском лечењу запосленог или чланова уже породице и друге помоћи запосленом</v>
          </cell>
        </row>
        <row r="1020">
          <cell r="BE1020">
            <v>494150</v>
          </cell>
          <cell r="BF1020" t="str">
            <v>Накнаде трошкова за запослене</v>
          </cell>
        </row>
        <row r="1021">
          <cell r="BE1021">
            <v>494151</v>
          </cell>
          <cell r="BF1021" t="str">
            <v>Накнаде трошкова за запослене</v>
          </cell>
        </row>
        <row r="1022">
          <cell r="BE1022">
            <v>494160</v>
          </cell>
          <cell r="BF1022" t="str">
            <v>Награде запосленима и остали посебни расходи</v>
          </cell>
        </row>
        <row r="1023">
          <cell r="BE1023">
            <v>494161</v>
          </cell>
          <cell r="BF1023" t="str">
            <v>Награде запосленима и остали посебни расходи</v>
          </cell>
        </row>
        <row r="1024">
          <cell r="BE1024">
            <v>494170</v>
          </cell>
          <cell r="BF1024" t="str">
            <v>Посланички додатак</v>
          </cell>
        </row>
        <row r="1025">
          <cell r="BE1025">
            <v>494171</v>
          </cell>
          <cell r="BF1025" t="str">
            <v>Посланички додатак</v>
          </cell>
        </row>
        <row r="1026">
          <cell r="BE1026">
            <v>494180</v>
          </cell>
          <cell r="BF1026" t="str">
            <v>Судијски додатак</v>
          </cell>
        </row>
        <row r="1027">
          <cell r="BE1027">
            <v>494181</v>
          </cell>
          <cell r="BF1027" t="str">
            <v>Судијски додатак</v>
          </cell>
        </row>
        <row r="1028">
          <cell r="BE1028">
            <v>494200</v>
          </cell>
          <cell r="BF1028" t="str">
            <v>Коришћење услуга и роба</v>
          </cell>
        </row>
        <row r="1029">
          <cell r="BE1029">
            <v>494210</v>
          </cell>
          <cell r="BF1029" t="str">
            <v>Стални трошкови</v>
          </cell>
        </row>
        <row r="1030">
          <cell r="BE1030">
            <v>494211</v>
          </cell>
          <cell r="BF1030" t="str">
            <v>Трошкови платног промета и банкарских услуга</v>
          </cell>
        </row>
        <row r="1031">
          <cell r="BE1031">
            <v>494212</v>
          </cell>
          <cell r="BF1031" t="str">
            <v>Енергетске услуге</v>
          </cell>
        </row>
        <row r="1032">
          <cell r="BE1032">
            <v>494213</v>
          </cell>
          <cell r="BF1032" t="str">
            <v>Комуналне услуге</v>
          </cell>
        </row>
        <row r="1033">
          <cell r="BE1033">
            <v>494214</v>
          </cell>
          <cell r="BF1033" t="str">
            <v>Услуге комуникација</v>
          </cell>
        </row>
        <row r="1034">
          <cell r="BE1034">
            <v>494215</v>
          </cell>
          <cell r="BF1034" t="str">
            <v>Трошкови осигурања</v>
          </cell>
        </row>
        <row r="1035">
          <cell r="BE1035">
            <v>494216</v>
          </cell>
          <cell r="BF1035" t="str">
            <v>Закуп имовине и опреме</v>
          </cell>
        </row>
        <row r="1036">
          <cell r="BE1036">
            <v>494219</v>
          </cell>
          <cell r="BF1036" t="str">
            <v>Остали трошкови</v>
          </cell>
        </row>
        <row r="1037">
          <cell r="BE1037">
            <v>494220</v>
          </cell>
          <cell r="BF1037" t="str">
            <v>Трошкови путовања</v>
          </cell>
        </row>
        <row r="1038">
          <cell r="BE1038">
            <v>494221</v>
          </cell>
          <cell r="BF1038" t="str">
            <v>Трошкови службених путовања у земљи</v>
          </cell>
        </row>
        <row r="1039">
          <cell r="BE1039">
            <v>494222</v>
          </cell>
          <cell r="BF1039" t="str">
            <v>Трошкови службених путовања у иностранство</v>
          </cell>
        </row>
        <row r="1040">
          <cell r="BE1040">
            <v>494223</v>
          </cell>
          <cell r="BF1040" t="str">
            <v>Трошкови путовања у оквиру редовног рада</v>
          </cell>
        </row>
        <row r="1041">
          <cell r="BE1041">
            <v>494224</v>
          </cell>
          <cell r="BF1041" t="str">
            <v>Трошкови путовања ученика</v>
          </cell>
        </row>
        <row r="1042">
          <cell r="BE1042">
            <v>494229</v>
          </cell>
          <cell r="BF1042" t="str">
            <v>Остали трошкови транспорта</v>
          </cell>
        </row>
        <row r="1043">
          <cell r="BE1043">
            <v>494230</v>
          </cell>
          <cell r="BF1043" t="str">
            <v>Услуге по уговору</v>
          </cell>
        </row>
        <row r="1044">
          <cell r="BE1044">
            <v>494231</v>
          </cell>
          <cell r="BF1044" t="str">
            <v>Административне услуге</v>
          </cell>
        </row>
        <row r="1045">
          <cell r="BE1045">
            <v>494232</v>
          </cell>
          <cell r="BF1045" t="str">
            <v>Компјутерске услуге</v>
          </cell>
        </row>
        <row r="1046">
          <cell r="BE1046">
            <v>494233</v>
          </cell>
          <cell r="BF1046" t="str">
            <v>Услуге образовања и усавршавања запослених</v>
          </cell>
        </row>
        <row r="1047">
          <cell r="BE1047">
            <v>494234</v>
          </cell>
          <cell r="BF1047" t="str">
            <v>Услуге информисања</v>
          </cell>
        </row>
        <row r="1048">
          <cell r="BE1048">
            <v>494235</v>
          </cell>
          <cell r="BF1048" t="str">
            <v>Стручне услуге</v>
          </cell>
        </row>
        <row r="1049">
          <cell r="BE1049">
            <v>494236</v>
          </cell>
          <cell r="BF1049" t="str">
            <v>Услуге за домаћинство и угоститељство</v>
          </cell>
        </row>
        <row r="1050">
          <cell r="BE1050">
            <v>494237</v>
          </cell>
          <cell r="BF1050" t="str">
            <v>Репрезентација</v>
          </cell>
        </row>
        <row r="1051">
          <cell r="BE1051">
            <v>494239</v>
          </cell>
          <cell r="BF1051" t="str">
            <v>Остале опште услуге</v>
          </cell>
        </row>
        <row r="1052">
          <cell r="BE1052">
            <v>494240</v>
          </cell>
          <cell r="BF1052" t="str">
            <v>Специјализоване услуге</v>
          </cell>
        </row>
        <row r="1053">
          <cell r="BE1053">
            <v>494241</v>
          </cell>
          <cell r="BF1053" t="str">
            <v>Пољопривредне услуге</v>
          </cell>
        </row>
        <row r="1054">
          <cell r="BE1054">
            <v>494242</v>
          </cell>
          <cell r="BF1054" t="str">
            <v>Услуге образовања, културе и спорта</v>
          </cell>
        </row>
        <row r="1055">
          <cell r="BE1055">
            <v>494243</v>
          </cell>
          <cell r="BF1055" t="str">
            <v>Медицинске услуге</v>
          </cell>
        </row>
        <row r="1056">
          <cell r="BE1056">
            <v>494244</v>
          </cell>
          <cell r="BF1056" t="str">
            <v>Услуге одржавања аутопутева</v>
          </cell>
        </row>
        <row r="1057">
          <cell r="BE1057">
            <v>494245</v>
          </cell>
          <cell r="BF1057" t="str">
            <v>Услуге одржавања националних паркова и природних површина</v>
          </cell>
        </row>
        <row r="1058">
          <cell r="BE1058">
            <v>494246</v>
          </cell>
          <cell r="BF1058" t="str">
            <v>Услуге очувања животне средине, науке и геодетске услуге</v>
          </cell>
        </row>
        <row r="1059">
          <cell r="BE1059">
            <v>494249</v>
          </cell>
          <cell r="BF1059" t="str">
            <v>Остале специјализоване услуге</v>
          </cell>
        </row>
        <row r="1060">
          <cell r="BE1060">
            <v>494250</v>
          </cell>
          <cell r="BF1060" t="str">
            <v>Текуће поправке и одржавање</v>
          </cell>
        </row>
        <row r="1061">
          <cell r="BE1061">
            <v>494251</v>
          </cell>
          <cell r="BF1061" t="str">
            <v>Текуће поправке и одржавање зграда и објеката</v>
          </cell>
        </row>
        <row r="1062">
          <cell r="BE1062">
            <v>494252</v>
          </cell>
          <cell r="BF1062" t="str">
            <v>Текуће поправке и одржавање опреме</v>
          </cell>
        </row>
        <row r="1063">
          <cell r="BE1063">
            <v>494260</v>
          </cell>
          <cell r="BF1063" t="str">
            <v>Материјал</v>
          </cell>
        </row>
        <row r="1064">
          <cell r="BE1064">
            <v>494261</v>
          </cell>
          <cell r="BF1064" t="str">
            <v>Административни материјал</v>
          </cell>
        </row>
        <row r="1065">
          <cell r="BE1065">
            <v>494262</v>
          </cell>
          <cell r="BF1065" t="str">
            <v>Материјал за пољопривреду</v>
          </cell>
        </row>
        <row r="1066">
          <cell r="BE1066">
            <v>494263</v>
          </cell>
          <cell r="BF1066" t="str">
            <v>Материјал за образовање и усавршавање запослених</v>
          </cell>
        </row>
        <row r="1067">
          <cell r="BE1067">
            <v>494264</v>
          </cell>
          <cell r="BF1067" t="str">
            <v>Материјал за саобраћај</v>
          </cell>
        </row>
        <row r="1068">
          <cell r="BE1068">
            <v>494265</v>
          </cell>
          <cell r="BF1068" t="str">
            <v>Материјал за очување животне средине и науку</v>
          </cell>
        </row>
        <row r="1069">
          <cell r="BE1069">
            <v>494266</v>
          </cell>
          <cell r="BF1069" t="str">
            <v>Материјал за образовање, културу и спорт</v>
          </cell>
        </row>
        <row r="1070">
          <cell r="BE1070">
            <v>494267</v>
          </cell>
          <cell r="BF1070" t="str">
            <v>Медицински и лабораторијски материјали</v>
          </cell>
        </row>
        <row r="1071">
          <cell r="BE1071">
            <v>494268</v>
          </cell>
          <cell r="BF1071" t="str">
            <v>Материјал за одржавање хигијене и угоститељство</v>
          </cell>
        </row>
        <row r="1072">
          <cell r="BE1072">
            <v>494269</v>
          </cell>
          <cell r="BF1072" t="str">
            <v>Материјал за посебне намене</v>
          </cell>
        </row>
        <row r="1073">
          <cell r="BE1073">
            <v>494300</v>
          </cell>
          <cell r="BF1073" t="str">
            <v>Амортизација и употреба средстава за рад</v>
          </cell>
        </row>
        <row r="1074">
          <cell r="BE1074">
            <v>494310</v>
          </cell>
          <cell r="BF1074" t="str">
            <v>Амортизација некретнина и опреме</v>
          </cell>
        </row>
        <row r="1075">
          <cell r="BE1075">
            <v>494311</v>
          </cell>
          <cell r="BF1075" t="str">
            <v>Амортизација зграда и грађевинских објеката</v>
          </cell>
        </row>
        <row r="1076">
          <cell r="BE1076">
            <v>494312</v>
          </cell>
          <cell r="BF1076" t="str">
            <v>Амортизација опреме</v>
          </cell>
        </row>
        <row r="1077">
          <cell r="BE1077">
            <v>494313</v>
          </cell>
          <cell r="BF1077" t="str">
            <v>Амортизација осталих некретнина и опреме</v>
          </cell>
        </row>
        <row r="1078">
          <cell r="BE1078">
            <v>494320</v>
          </cell>
          <cell r="BF1078" t="str">
            <v>Амортизација култивисане имовине</v>
          </cell>
        </row>
        <row r="1079">
          <cell r="BE1079">
            <v>494321</v>
          </cell>
          <cell r="BF1079" t="str">
            <v>Амортизација култивисане имовине</v>
          </cell>
        </row>
        <row r="1080">
          <cell r="BE1080">
            <v>494330</v>
          </cell>
          <cell r="BF1080" t="str">
            <v>Употреба драгоцености</v>
          </cell>
        </row>
        <row r="1081">
          <cell r="BE1081">
            <v>494331</v>
          </cell>
          <cell r="BF1081" t="str">
            <v>Употреба драгоцености</v>
          </cell>
        </row>
        <row r="1082">
          <cell r="BE1082">
            <v>494340</v>
          </cell>
          <cell r="BF1082" t="str">
            <v>Употреба природне имовине</v>
          </cell>
        </row>
        <row r="1083">
          <cell r="BE1083">
            <v>494341</v>
          </cell>
          <cell r="BF1083" t="str">
            <v>Употреба земљишта</v>
          </cell>
        </row>
        <row r="1084">
          <cell r="BE1084">
            <v>494342</v>
          </cell>
          <cell r="BF1084" t="str">
            <v>Употреба подземног блага</v>
          </cell>
        </row>
        <row r="1085">
          <cell r="BE1085">
            <v>494343</v>
          </cell>
          <cell r="BF1085" t="str">
            <v>Употреба шума и вода</v>
          </cell>
        </row>
        <row r="1086">
          <cell r="BE1086">
            <v>494350</v>
          </cell>
          <cell r="BF1086" t="str">
            <v>Амортизација нематеријалне имовине</v>
          </cell>
        </row>
        <row r="1087">
          <cell r="BE1087">
            <v>494351</v>
          </cell>
          <cell r="BF1087" t="str">
            <v>Амортизација нематеријалне имовине</v>
          </cell>
        </row>
        <row r="1088">
          <cell r="BE1088">
            <v>494400</v>
          </cell>
          <cell r="BF1088" t="str">
            <v>Отплата камата и пратећи трошкови задуживања</v>
          </cell>
        </row>
        <row r="1089">
          <cell r="BE1089">
            <v>494410</v>
          </cell>
          <cell r="BF1089" t="str">
            <v>Отплата домаћих камата</v>
          </cell>
        </row>
        <row r="1090">
          <cell r="BE1090">
            <v>494411</v>
          </cell>
          <cell r="BF1090" t="str">
            <v>Отплата камата на домаће хартије од вредности</v>
          </cell>
        </row>
        <row r="1091">
          <cell r="BE1091">
            <v>494412</v>
          </cell>
          <cell r="BF1091" t="str">
            <v>Отплата камата осталим нивоима власти</v>
          </cell>
        </row>
        <row r="1092">
          <cell r="BE1092">
            <v>494413</v>
          </cell>
          <cell r="BF1092" t="str">
            <v>Отплата камата домаћим јавним финансијским институцијама</v>
          </cell>
        </row>
        <row r="1093">
          <cell r="BE1093">
            <v>494414</v>
          </cell>
          <cell r="BF1093" t="str">
            <v>Отплата камата пословним банкама</v>
          </cell>
        </row>
        <row r="1094">
          <cell r="BE1094">
            <v>494415</v>
          </cell>
          <cell r="BF1094" t="str">
            <v>Отплата камата осталим кредиторима</v>
          </cell>
        </row>
        <row r="1095">
          <cell r="BE1095">
            <v>494416</v>
          </cell>
          <cell r="BF1095" t="str">
            <v>Отплата камата домаћинствима</v>
          </cell>
        </row>
        <row r="1096">
          <cell r="BE1096">
            <v>494417</v>
          </cell>
          <cell r="BF1096" t="str">
            <v>Отплата камата на домаће финансијске деривате</v>
          </cell>
        </row>
        <row r="1097">
          <cell r="BE1097">
            <v>494418</v>
          </cell>
          <cell r="BF1097" t="str">
            <v>Отплата камата на менице</v>
          </cell>
        </row>
        <row r="1098">
          <cell r="BE1098">
            <v>494420</v>
          </cell>
          <cell r="BF1098" t="str">
            <v>Отплата страних камата</v>
          </cell>
        </row>
        <row r="1099">
          <cell r="BE1099">
            <v>494421</v>
          </cell>
          <cell r="BF1099" t="str">
            <v>Отплата камата на хартије од вредности емитоване на иностраном финансијском тржишту</v>
          </cell>
        </row>
        <row r="1100">
          <cell r="BE1100">
            <v>494422</v>
          </cell>
          <cell r="BF1100" t="str">
            <v>Отплата камата страним владама</v>
          </cell>
        </row>
        <row r="1101">
          <cell r="BE1101">
            <v>494423</v>
          </cell>
          <cell r="BF1101" t="str">
            <v>Отплата камата мултилатералним институцијама</v>
          </cell>
        </row>
        <row r="1102">
          <cell r="BE1102">
            <v>494424</v>
          </cell>
          <cell r="BF1102" t="str">
            <v>Отплата камата страним пословним банкама</v>
          </cell>
        </row>
        <row r="1103">
          <cell r="BE1103">
            <v>494425</v>
          </cell>
          <cell r="BF1103" t="str">
            <v>Отплата камата осталим страним кредиторима</v>
          </cell>
        </row>
        <row r="1104">
          <cell r="BE1104">
            <v>494426</v>
          </cell>
          <cell r="BF1104" t="str">
            <v>Отплата камата на стране финансијске деривате</v>
          </cell>
        </row>
        <row r="1105">
          <cell r="BE1105">
            <v>494430</v>
          </cell>
          <cell r="BF1105" t="str">
            <v>Отплата камата по гаранцијама</v>
          </cell>
        </row>
        <row r="1106">
          <cell r="BE1106">
            <v>494431</v>
          </cell>
          <cell r="BF1106" t="str">
            <v>Отплата камата по гаранцијама</v>
          </cell>
        </row>
        <row r="1107">
          <cell r="BE1107">
            <v>494440</v>
          </cell>
          <cell r="BF1107" t="str">
            <v>Пратећи трошкови задуживања</v>
          </cell>
        </row>
        <row r="1108">
          <cell r="BE1108">
            <v>494441</v>
          </cell>
          <cell r="BF1108" t="str">
            <v>Негативне курсне разлике</v>
          </cell>
        </row>
        <row r="1109">
          <cell r="BE1109">
            <v>494442</v>
          </cell>
          <cell r="BF1109" t="str">
            <v>Казне за кашњење</v>
          </cell>
        </row>
        <row r="1110">
          <cell r="BE1110">
            <v>494443</v>
          </cell>
          <cell r="BF1110" t="str">
            <v>Остали пратећи трошкови задуживања</v>
          </cell>
        </row>
        <row r="1111">
          <cell r="BE1111">
            <v>494500</v>
          </cell>
          <cell r="BF1111" t="str">
            <v>Субвенције</v>
          </cell>
        </row>
        <row r="1112">
          <cell r="BE1112">
            <v>494510</v>
          </cell>
          <cell r="BF1112" t="str">
            <v>Субвенције јавним нефинансијским предузећима и организацијама</v>
          </cell>
        </row>
        <row r="1113">
          <cell r="BE1113">
            <v>494511</v>
          </cell>
          <cell r="BF1113" t="str">
            <v>Текуће субвенције јавним нефинансијским предузећима и организацијама</v>
          </cell>
        </row>
        <row r="1114">
          <cell r="BE1114">
            <v>494512</v>
          </cell>
          <cell r="BF1114" t="str">
            <v>Капиталне субвенције јавним нефинансијским предузећима и организацијама</v>
          </cell>
        </row>
        <row r="1115">
          <cell r="BE1115">
            <v>494520</v>
          </cell>
          <cell r="BF1115" t="str">
            <v>Субвенције приватним финансијским институцијама</v>
          </cell>
        </row>
        <row r="1116">
          <cell r="BE1116">
            <v>494521</v>
          </cell>
          <cell r="BF1116" t="str">
            <v>Текуће субвенције приватним финансијским институцијама</v>
          </cell>
        </row>
        <row r="1117">
          <cell r="BE1117">
            <v>494522</v>
          </cell>
          <cell r="BF1117" t="str">
            <v>Капиталне субвенције приватним финансијским институцијама</v>
          </cell>
        </row>
        <row r="1118">
          <cell r="BE1118">
            <v>494530</v>
          </cell>
          <cell r="BF1118" t="str">
            <v>Субвенције јавним финансијским институцијама</v>
          </cell>
        </row>
        <row r="1119">
          <cell r="BE1119">
            <v>494531</v>
          </cell>
          <cell r="BF1119" t="str">
            <v>Текуће субвенције јавним финансијским институцијама</v>
          </cell>
        </row>
        <row r="1120">
          <cell r="BE1120">
            <v>494532</v>
          </cell>
          <cell r="BF1120" t="str">
            <v>Капиталне субвенције јавним финансијским институцијама</v>
          </cell>
        </row>
        <row r="1121">
          <cell r="BE1121">
            <v>494540</v>
          </cell>
          <cell r="BF1121" t="str">
            <v>Субвенције приватним предузећима</v>
          </cell>
        </row>
        <row r="1122">
          <cell r="BE1122">
            <v>494541</v>
          </cell>
          <cell r="BF1122" t="str">
            <v>Текуће субвенције приватним предузећима</v>
          </cell>
        </row>
        <row r="1123">
          <cell r="BE1123">
            <v>494542</v>
          </cell>
          <cell r="BF1123" t="str">
            <v>Капиталне субвенције приватним предузећима</v>
          </cell>
        </row>
        <row r="1124">
          <cell r="BE1124">
            <v>494700</v>
          </cell>
          <cell r="BF1124" t="str">
            <v>Права из социјалног осигурања</v>
          </cell>
        </row>
        <row r="1125">
          <cell r="BE1125">
            <v>494710</v>
          </cell>
          <cell r="BF1125" t="str">
            <v>Права из социјалног осигурања (организације обавезног социјалног осигурања)</v>
          </cell>
        </row>
        <row r="1126">
          <cell r="BE1126">
            <v>494711</v>
          </cell>
          <cell r="BF1126" t="str">
            <v>Права из социјалног осигурања која се исплаћују непосредно домаћинствима</v>
          </cell>
        </row>
        <row r="1127">
          <cell r="BE1127">
            <v>494712</v>
          </cell>
          <cell r="BF1127" t="str">
            <v>Права из социјалног осигурања која се исплаћују непосредно пружаоцима услуга</v>
          </cell>
        </row>
        <row r="1128">
          <cell r="BE1128">
            <v>494719</v>
          </cell>
          <cell r="BF1128" t="str">
            <v>Трансфери другим организацијама обавезног социјалног осигурања за доприносе за осигурање</v>
          </cell>
        </row>
        <row r="1129">
          <cell r="BE1129">
            <v>494720</v>
          </cell>
          <cell r="BF1129" t="str">
            <v>Накнаде за социјалну заштиту из буџета</v>
          </cell>
        </row>
        <row r="1130">
          <cell r="BE1130">
            <v>494721</v>
          </cell>
          <cell r="BF1130" t="str">
            <v>Накнаде из буџета у случају болести и инвалидности</v>
          </cell>
        </row>
        <row r="1131">
          <cell r="BE1131">
            <v>494722</v>
          </cell>
          <cell r="BF1131" t="str">
            <v>Накнаде из буџета за породиљско одсуство</v>
          </cell>
        </row>
        <row r="1132">
          <cell r="BE1132">
            <v>494723</v>
          </cell>
          <cell r="BF1132" t="str">
            <v>Накнаде из буџета за децу и породицу</v>
          </cell>
        </row>
        <row r="1133">
          <cell r="BE1133">
            <v>494724</v>
          </cell>
          <cell r="BF1133" t="str">
            <v>Накнаде из буџета за случај незапослености</v>
          </cell>
        </row>
        <row r="1134">
          <cell r="BE1134">
            <v>494725</v>
          </cell>
          <cell r="BF1134" t="str">
            <v>Старосне и породичне пензије из буџета</v>
          </cell>
        </row>
        <row r="1135">
          <cell r="BE1135">
            <v>494726</v>
          </cell>
          <cell r="BF1135" t="str">
            <v>Накнаде из буџета у случају смрти</v>
          </cell>
        </row>
        <row r="1136">
          <cell r="BE1136">
            <v>494727</v>
          </cell>
          <cell r="BF1136" t="str">
            <v>Накнаде из буџета за образовање, културу, науку и спорт</v>
          </cell>
        </row>
        <row r="1137">
          <cell r="BE1137">
            <v>494728</v>
          </cell>
          <cell r="BF1137" t="str">
            <v>Накнаде из буџета за становање и живот</v>
          </cell>
        </row>
        <row r="1138">
          <cell r="BE1138">
            <v>494729</v>
          </cell>
          <cell r="BF1138" t="str">
            <v>Остале накнаде за социјалну заштиту из буџета</v>
          </cell>
        </row>
        <row r="1139">
          <cell r="BE1139">
            <v>494800</v>
          </cell>
          <cell r="BF1139" t="str">
            <v>Остали расходи</v>
          </cell>
        </row>
        <row r="1140">
          <cell r="BE1140">
            <v>494810</v>
          </cell>
          <cell r="BF1140" t="str">
            <v>Дотације невладиним организацијама</v>
          </cell>
        </row>
        <row r="1141">
          <cell r="BE1141">
            <v>494811</v>
          </cell>
          <cell r="BF1141" t="str">
            <v>Дотације непрофитним организацијама које пружају помоћ домаћинствима</v>
          </cell>
        </row>
        <row r="1142">
          <cell r="BE1142">
            <v>494819</v>
          </cell>
          <cell r="BF1142" t="str">
            <v>Дотације осталим непрофитним институцијама</v>
          </cell>
        </row>
        <row r="1143">
          <cell r="BE1143">
            <v>494820</v>
          </cell>
          <cell r="BF1143" t="str">
            <v>Порези, обавезне таксе и казне</v>
          </cell>
        </row>
        <row r="1144">
          <cell r="BE1144">
            <v>494821</v>
          </cell>
          <cell r="BF1144" t="str">
            <v>Остали порези</v>
          </cell>
        </row>
        <row r="1145">
          <cell r="BE1145">
            <v>494822</v>
          </cell>
          <cell r="BF1145" t="str">
            <v>Обавезне таксе</v>
          </cell>
        </row>
        <row r="1146">
          <cell r="BE1146">
            <v>494823</v>
          </cell>
          <cell r="BF1146" t="str">
            <v>Новчане казне и пенали</v>
          </cell>
        </row>
        <row r="1147">
          <cell r="BE1147">
            <v>494830</v>
          </cell>
          <cell r="BF1147" t="str">
            <v>Новчане казне и пенали по решењу судова</v>
          </cell>
        </row>
        <row r="1148">
          <cell r="BE1148">
            <v>494831</v>
          </cell>
          <cell r="BF1148" t="str">
            <v>Новчане казне и пенали по решењу судова</v>
          </cell>
        </row>
        <row r="1149">
          <cell r="BE1149">
            <v>494840</v>
          </cell>
          <cell r="BF1149" t="str">
            <v>Накнада штете за повреде или штету насталу услед елементарних непогода или других природних узрока</v>
          </cell>
        </row>
        <row r="1150">
          <cell r="BE1150">
            <v>494841</v>
          </cell>
          <cell r="BF1150" t="str">
            <v>Накнада штете за повреде или штету насталу услед елементарних непогода</v>
          </cell>
        </row>
        <row r="1151">
          <cell r="BE1151">
            <v>494842</v>
          </cell>
          <cell r="BF1151" t="str">
            <v>Накнада штете од дивљачи</v>
          </cell>
        </row>
        <row r="1152">
          <cell r="BE1152">
            <v>494850</v>
          </cell>
          <cell r="BF1152" t="str">
            <v>Накнада штете за повреде или штету нанету од стране државних органа</v>
          </cell>
        </row>
        <row r="1153">
          <cell r="BE1153">
            <v>494851</v>
          </cell>
          <cell r="BF1153" t="str">
            <v>Накнада штете за повреде или штету нанету од стране државних органа</v>
          </cell>
        </row>
        <row r="1154">
          <cell r="BE1154">
            <v>495000</v>
          </cell>
          <cell r="BF1154" t="str">
            <v>Издаци за нефинансијску имовину</v>
          </cell>
        </row>
        <row r="1155">
          <cell r="BE1155">
            <v>495100</v>
          </cell>
          <cell r="BF1155" t="str">
            <v>Основна средства</v>
          </cell>
        </row>
        <row r="1156">
          <cell r="BE1156">
            <v>495110</v>
          </cell>
          <cell r="BF1156" t="str">
            <v>Зграде и грађевински објекти</v>
          </cell>
        </row>
        <row r="1157">
          <cell r="BE1157">
            <v>495111</v>
          </cell>
          <cell r="BF1157" t="str">
            <v>Куповина зграда и објеката</v>
          </cell>
        </row>
        <row r="1158">
          <cell r="BE1158">
            <v>495112</v>
          </cell>
          <cell r="BF1158" t="str">
            <v>Изградња зграда и објеката</v>
          </cell>
        </row>
        <row r="1159">
          <cell r="BE1159">
            <v>495113</v>
          </cell>
          <cell r="BF1159" t="str">
            <v>Капитално одржавање зграда и објеката</v>
          </cell>
        </row>
        <row r="1160">
          <cell r="BE1160">
            <v>495114</v>
          </cell>
          <cell r="BF1160" t="str">
            <v>Пројектно планирање</v>
          </cell>
        </row>
        <row r="1161">
          <cell r="BE1161">
            <v>495120</v>
          </cell>
          <cell r="BF1161" t="str">
            <v>Машине и опрема</v>
          </cell>
        </row>
        <row r="1162">
          <cell r="BE1162">
            <v>495121</v>
          </cell>
          <cell r="BF1162" t="str">
            <v>Опрема за саобраћај</v>
          </cell>
        </row>
        <row r="1163">
          <cell r="BE1163">
            <v>495122</v>
          </cell>
          <cell r="BF1163" t="str">
            <v>Административна опрема</v>
          </cell>
        </row>
        <row r="1164">
          <cell r="BE1164">
            <v>495123</v>
          </cell>
          <cell r="BF1164" t="str">
            <v>Опрема за пољопривреду</v>
          </cell>
        </row>
        <row r="1165">
          <cell r="BE1165">
            <v>495124</v>
          </cell>
          <cell r="BF1165" t="str">
            <v>Опрема за заштиту животне средине</v>
          </cell>
        </row>
        <row r="1166">
          <cell r="BE1166">
            <v>495125</v>
          </cell>
          <cell r="BF1166" t="str">
            <v>Медицинска и лабораторијска опрема</v>
          </cell>
        </row>
        <row r="1167">
          <cell r="BE1167">
            <v>495126</v>
          </cell>
          <cell r="BF1167" t="str">
            <v>Опрема за образовање, науку, културу и спорт</v>
          </cell>
        </row>
        <row r="1168">
          <cell r="BE1168">
            <v>495127</v>
          </cell>
          <cell r="BF1168" t="str">
            <v>Опрема за војску</v>
          </cell>
        </row>
        <row r="1169">
          <cell r="BE1169">
            <v>495128</v>
          </cell>
          <cell r="BF1169" t="str">
            <v>Опрема за јавну безбедност</v>
          </cell>
        </row>
        <row r="1170">
          <cell r="BE1170">
            <v>495129</v>
          </cell>
          <cell r="BF1170" t="str">
            <v>Опрема за производњу, моторна, непокретна и немоторна опрема</v>
          </cell>
        </row>
        <row r="1171">
          <cell r="BE1171">
            <v>495130</v>
          </cell>
          <cell r="BF1171" t="str">
            <v>Остале некретнине и опрема</v>
          </cell>
        </row>
        <row r="1172">
          <cell r="BE1172">
            <v>495131</v>
          </cell>
          <cell r="BF1172" t="str">
            <v>Остале некретнине и опрема</v>
          </cell>
        </row>
        <row r="1173">
          <cell r="BE1173">
            <v>495140</v>
          </cell>
          <cell r="BF1173" t="str">
            <v>Култивисана имовина</v>
          </cell>
        </row>
        <row r="1174">
          <cell r="BE1174">
            <v>495141</v>
          </cell>
          <cell r="BF1174" t="str">
            <v>Култивисана имовина</v>
          </cell>
        </row>
        <row r="1175">
          <cell r="BE1175">
            <v>495150</v>
          </cell>
          <cell r="BF1175" t="str">
            <v>Нематеријална имовина</v>
          </cell>
        </row>
        <row r="1176">
          <cell r="BE1176">
            <v>495151</v>
          </cell>
          <cell r="BF1176" t="str">
            <v>Нематеријална имовина</v>
          </cell>
        </row>
        <row r="1177">
          <cell r="BE1177">
            <v>495200</v>
          </cell>
          <cell r="BF1177" t="str">
            <v>Залихе</v>
          </cell>
        </row>
        <row r="1178">
          <cell r="BE1178">
            <v>495210</v>
          </cell>
          <cell r="BF1178" t="str">
            <v>Робне резерве</v>
          </cell>
        </row>
        <row r="1179">
          <cell r="BE1179">
            <v>495211</v>
          </cell>
          <cell r="BF1179" t="str">
            <v>Робне резерве</v>
          </cell>
        </row>
        <row r="1180">
          <cell r="BE1180">
            <v>495220</v>
          </cell>
          <cell r="BF1180" t="str">
            <v>Залихе производње</v>
          </cell>
        </row>
        <row r="1181">
          <cell r="BE1181">
            <v>495221</v>
          </cell>
          <cell r="BF1181" t="str">
            <v>Залихе материјала</v>
          </cell>
        </row>
        <row r="1182">
          <cell r="BE1182">
            <v>495222</v>
          </cell>
          <cell r="BF1182" t="str">
            <v>Залихе недовршене производње</v>
          </cell>
        </row>
        <row r="1183">
          <cell r="BE1183">
            <v>495223</v>
          </cell>
          <cell r="BF1183" t="str">
            <v>Залихе готових производа</v>
          </cell>
        </row>
        <row r="1184">
          <cell r="BE1184">
            <v>495230</v>
          </cell>
          <cell r="BF1184" t="str">
            <v>Залихе робе за даљу продају</v>
          </cell>
        </row>
        <row r="1185">
          <cell r="BE1185">
            <v>495231</v>
          </cell>
          <cell r="BF1185" t="str">
            <v>Залихе робе за даљу продају</v>
          </cell>
        </row>
        <row r="1186">
          <cell r="BE1186">
            <v>495300</v>
          </cell>
          <cell r="BF1186" t="str">
            <v>Драгоцености</v>
          </cell>
        </row>
        <row r="1187">
          <cell r="BE1187">
            <v>495310</v>
          </cell>
          <cell r="BF1187" t="str">
            <v>Драгоцености</v>
          </cell>
        </row>
        <row r="1188">
          <cell r="BE1188">
            <v>495311</v>
          </cell>
          <cell r="BF1188" t="str">
            <v>Драгоцености</v>
          </cell>
        </row>
        <row r="1189">
          <cell r="BE1189">
            <v>495400</v>
          </cell>
          <cell r="BF1189" t="str">
            <v>Природна имовина</v>
          </cell>
        </row>
        <row r="1190">
          <cell r="BE1190">
            <v>495410</v>
          </cell>
          <cell r="BF1190" t="str">
            <v>Земљиште</v>
          </cell>
        </row>
        <row r="1191">
          <cell r="BE1191">
            <v>495411</v>
          </cell>
          <cell r="BF1191" t="str">
            <v>Земљиште</v>
          </cell>
        </row>
        <row r="1192">
          <cell r="BE1192">
            <v>495420</v>
          </cell>
          <cell r="BF1192" t="str">
            <v>Рудна богатства</v>
          </cell>
        </row>
        <row r="1193">
          <cell r="BE1193">
            <v>495421</v>
          </cell>
          <cell r="BF1193" t="str">
            <v>Копови</v>
          </cell>
        </row>
        <row r="1194">
          <cell r="BE1194">
            <v>495430</v>
          </cell>
          <cell r="BF1194" t="str">
            <v>Шуме и воде</v>
          </cell>
        </row>
        <row r="1195">
          <cell r="BE1195">
            <v>495431</v>
          </cell>
          <cell r="BF1195" t="str">
            <v>Шуме</v>
          </cell>
        </row>
        <row r="1196">
          <cell r="BE1196">
            <v>495432</v>
          </cell>
          <cell r="BF1196" t="str">
            <v>Воде</v>
          </cell>
        </row>
        <row r="1197">
          <cell r="BE1197">
            <v>496000</v>
          </cell>
          <cell r="BF1197" t="str">
            <v>Издаци за отплату главнице и набавку финансијске имовине</v>
          </cell>
        </row>
        <row r="1198">
          <cell r="BE1198">
            <v>496100</v>
          </cell>
          <cell r="BF1198" t="str">
            <v>Отплата главнице</v>
          </cell>
        </row>
        <row r="1199">
          <cell r="BE1199">
            <v>496110</v>
          </cell>
          <cell r="BF1199" t="str">
            <v>Отплате главнице домаћим кредиторима</v>
          </cell>
        </row>
        <row r="1200">
          <cell r="BE1200">
            <v>496111</v>
          </cell>
          <cell r="BF1200" t="str">
            <v>Отплата главнице на домаће хартије од вредности, изузев акција</v>
          </cell>
        </row>
        <row r="1201">
          <cell r="BE1201">
            <v>496112</v>
          </cell>
          <cell r="BF1201" t="str">
            <v>Отплата главнице осталим нивоима власти</v>
          </cell>
        </row>
        <row r="1202">
          <cell r="BE1202">
            <v>496113</v>
          </cell>
          <cell r="BF1202" t="str">
            <v>Отплата главнице домаћим јавним финансијским институцијама</v>
          </cell>
        </row>
        <row r="1203">
          <cell r="BE1203">
            <v>496114</v>
          </cell>
          <cell r="BF1203" t="str">
            <v>Отплата главнице домаћим пословним банкама</v>
          </cell>
        </row>
        <row r="1204">
          <cell r="BE1204">
            <v>496115</v>
          </cell>
          <cell r="BF1204" t="str">
            <v>Отплата главнице осталим домаћим кредиторима</v>
          </cell>
        </row>
        <row r="1205">
          <cell r="BE1205">
            <v>496116</v>
          </cell>
          <cell r="BF1205" t="str">
            <v>Отплата главнице домаћинствима у земљи</v>
          </cell>
        </row>
        <row r="1206">
          <cell r="BE1206">
            <v>496117</v>
          </cell>
          <cell r="BF1206" t="str">
            <v>Отплата главнице на домаће финансијске деривате</v>
          </cell>
        </row>
        <row r="1207">
          <cell r="BE1207">
            <v>496118</v>
          </cell>
          <cell r="BF1207" t="str">
            <v>Отплата домаћих меница</v>
          </cell>
        </row>
        <row r="1208">
          <cell r="BE1208">
            <v>496119</v>
          </cell>
          <cell r="BF1208" t="str">
            <v>Исправка унутрашњег дуга</v>
          </cell>
        </row>
        <row r="1209">
          <cell r="BE1209">
            <v>496120</v>
          </cell>
          <cell r="BF1209" t="str">
            <v>Отплата главнице страним кредиторима</v>
          </cell>
        </row>
        <row r="1210">
          <cell r="BE1210">
            <v>496121</v>
          </cell>
          <cell r="BF1210" t="str">
            <v>Отплата главнице на хартије од вредности, изузев акција, емитоване на иностраном финансијском тржишту</v>
          </cell>
        </row>
        <row r="1211">
          <cell r="BE1211">
            <v>496122</v>
          </cell>
          <cell r="BF1211" t="str">
            <v>Отплата главнице страним владама</v>
          </cell>
        </row>
        <row r="1212">
          <cell r="BE1212">
            <v>496123</v>
          </cell>
          <cell r="BF1212" t="str">
            <v>Отплата главнице мултилатералним институцијама</v>
          </cell>
        </row>
        <row r="1213">
          <cell r="BE1213">
            <v>496124</v>
          </cell>
          <cell r="BF1213" t="str">
            <v>Отплате главнице страним пословним банкама</v>
          </cell>
        </row>
        <row r="1214">
          <cell r="BE1214">
            <v>496125</v>
          </cell>
          <cell r="BF1214" t="str">
            <v>Отплате главнице осталим страним кредиторима</v>
          </cell>
        </row>
        <row r="1215">
          <cell r="BE1215">
            <v>496126</v>
          </cell>
          <cell r="BF1215" t="str">
            <v>Отплата главнице на стране финансијске деривате</v>
          </cell>
        </row>
        <row r="1216">
          <cell r="BE1216">
            <v>496129</v>
          </cell>
          <cell r="BF1216" t="str">
            <v>Исправка спољног дуга</v>
          </cell>
        </row>
        <row r="1217">
          <cell r="BE1217">
            <v>496130</v>
          </cell>
          <cell r="BF1217" t="str">
            <v>Отплата главнице по гаранцијама</v>
          </cell>
        </row>
        <row r="1218">
          <cell r="BE1218">
            <v>496131</v>
          </cell>
          <cell r="BF1218" t="str">
            <v>Отплата главнице по гаранцијама</v>
          </cell>
        </row>
        <row r="1219">
          <cell r="BE1219">
            <v>496140</v>
          </cell>
          <cell r="BF1219" t="str">
            <v>Отплата главнице за финансијски лизинг</v>
          </cell>
        </row>
        <row r="1220">
          <cell r="BE1220">
            <v>496141</v>
          </cell>
          <cell r="BF1220" t="str">
            <v>Отплата главнице за финансијски лизинг</v>
          </cell>
        </row>
        <row r="1221">
          <cell r="BE1221">
            <v>496150</v>
          </cell>
          <cell r="BF1221" t="str">
            <v>Отплата гаранција по комерцијалним трансакцијама</v>
          </cell>
        </row>
        <row r="1222">
          <cell r="BE1222">
            <v>496151</v>
          </cell>
          <cell r="BF1222" t="str">
            <v>Отплата гаранција по комерцијалним трансакцијама</v>
          </cell>
        </row>
        <row r="1223">
          <cell r="BE1223">
            <v>496200</v>
          </cell>
          <cell r="BF1223" t="str">
            <v>Набавка финансијске имовине</v>
          </cell>
        </row>
        <row r="1224">
          <cell r="BE1224">
            <v>496210</v>
          </cell>
          <cell r="BF1224" t="str">
            <v>Набавка домаће финансијске имовине</v>
          </cell>
        </row>
        <row r="1225">
          <cell r="BE1225">
            <v>496211</v>
          </cell>
          <cell r="BF1225" t="str">
            <v>Набавка домаћих хартија од вредности, изузев акција</v>
          </cell>
        </row>
        <row r="1226">
          <cell r="BE1226">
            <v>496212</v>
          </cell>
          <cell r="BF1226" t="str">
            <v>Кредити осталим нивоима власти</v>
          </cell>
        </row>
        <row r="1227">
          <cell r="BE1227">
            <v>496213</v>
          </cell>
          <cell r="BF1227" t="str">
            <v>Кредити домаћим јавним финансијским институцијама</v>
          </cell>
        </row>
        <row r="1228">
          <cell r="BE1228">
            <v>496214</v>
          </cell>
          <cell r="BF1228" t="str">
            <v>Кредити домаћим пословним банкама</v>
          </cell>
        </row>
        <row r="1229">
          <cell r="BE1229">
            <v>496215</v>
          </cell>
          <cell r="BF1229" t="str">
            <v>Кредити домаћим јавним нефинансијским институцијама</v>
          </cell>
        </row>
        <row r="1230">
          <cell r="BE1230">
            <v>496216</v>
          </cell>
          <cell r="BF1230" t="str">
            <v>Кредити физичким лицима и домаћинствима у земљи</v>
          </cell>
        </row>
        <row r="1231">
          <cell r="BE1231">
            <v>496217</v>
          </cell>
          <cell r="BF1231" t="str">
            <v>Кредити домаћим невладиним организацијама у земљи</v>
          </cell>
        </row>
        <row r="1232">
          <cell r="BE1232">
            <v>496218</v>
          </cell>
          <cell r="BF1232" t="str">
            <v>Кредити домаћим нефинансијским приватним предузећима</v>
          </cell>
        </row>
        <row r="1233">
          <cell r="BE1233">
            <v>496219</v>
          </cell>
          <cell r="BF1233" t="str">
            <v>Набавка домаћих акција и осталог капитала</v>
          </cell>
        </row>
        <row r="1234">
          <cell r="BE1234">
            <v>496220</v>
          </cell>
          <cell r="BF1234" t="str">
            <v>Набавка стране финансијске имовине</v>
          </cell>
        </row>
        <row r="1235">
          <cell r="BE1235">
            <v>496221</v>
          </cell>
          <cell r="BF1235" t="str">
            <v>Набавка страних хартија од вредности, изузев акција</v>
          </cell>
        </row>
        <row r="1236">
          <cell r="BE1236">
            <v>496222</v>
          </cell>
          <cell r="BF1236" t="str">
            <v>Кредити страним владама</v>
          </cell>
        </row>
        <row r="1237">
          <cell r="BE1237">
            <v>496223</v>
          </cell>
          <cell r="BF1237" t="str">
            <v>Кредити међународним организацијама</v>
          </cell>
        </row>
        <row r="1238">
          <cell r="BE1238">
            <v>496224</v>
          </cell>
          <cell r="BF1238" t="str">
            <v>Кредити страним пословним банкама</v>
          </cell>
        </row>
        <row r="1239">
          <cell r="BE1239">
            <v>496225</v>
          </cell>
          <cell r="BF1239" t="str">
            <v>Кредити страним нефинансијским институцијама</v>
          </cell>
        </row>
        <row r="1240">
          <cell r="BE1240">
            <v>496226</v>
          </cell>
          <cell r="BF1240" t="str">
            <v>Кредити страним невладиним организацијама</v>
          </cell>
        </row>
        <row r="1241">
          <cell r="BE1241">
            <v>496227</v>
          </cell>
          <cell r="BF1241" t="str">
            <v>Набавка страних акција и осталог капитала</v>
          </cell>
        </row>
        <row r="1242">
          <cell r="BE1242">
            <v>496228</v>
          </cell>
          <cell r="BF1242" t="str">
            <v>Куповина стране валуте</v>
          </cell>
        </row>
        <row r="1243">
          <cell r="BE1243">
            <v>499000</v>
          </cell>
          <cell r="BF1243" t="str">
            <v>Средства резерве</v>
          </cell>
        </row>
        <row r="1244">
          <cell r="BE1244">
            <v>499100</v>
          </cell>
          <cell r="BF1244" t="str">
            <v>Средства резерве</v>
          </cell>
        </row>
        <row r="1245">
          <cell r="BE1245">
            <v>499110</v>
          </cell>
          <cell r="BF1245" t="str">
            <v>Стална резерва</v>
          </cell>
        </row>
        <row r="1246">
          <cell r="BE1246">
            <v>499111</v>
          </cell>
          <cell r="BF1246" t="str">
            <v>Стална резерва</v>
          </cell>
        </row>
        <row r="1247">
          <cell r="BE1247">
            <v>499120</v>
          </cell>
          <cell r="BF1247" t="str">
            <v>Текућа резерва</v>
          </cell>
        </row>
        <row r="1248">
          <cell r="BE1248">
            <v>499121</v>
          </cell>
          <cell r="BF1248" t="str">
            <v>Текућа резерва</v>
          </cell>
        </row>
        <row r="1249">
          <cell r="BE1249">
            <v>500000</v>
          </cell>
          <cell r="BF1249" t="str">
            <v>Издаци за нефинансијску имовину</v>
          </cell>
        </row>
        <row r="1250">
          <cell r="BE1250">
            <v>510000</v>
          </cell>
          <cell r="BF1250" t="str">
            <v>Основна средства</v>
          </cell>
        </row>
        <row r="1251">
          <cell r="BE1251">
            <v>511000</v>
          </cell>
          <cell r="BF1251" t="str">
            <v>Зграде и грађевински објекти</v>
          </cell>
        </row>
        <row r="1252">
          <cell r="BE1252">
            <v>511100</v>
          </cell>
          <cell r="BF1252" t="str">
            <v>Куповина зграда и објеката</v>
          </cell>
        </row>
        <row r="1253">
          <cell r="BE1253">
            <v>511110</v>
          </cell>
          <cell r="BF1253" t="str">
            <v>Куповина стамбеног простора</v>
          </cell>
        </row>
        <row r="1254">
          <cell r="BE1254">
            <v>511111</v>
          </cell>
          <cell r="BF1254" t="str">
            <v>Куповина стамбеног простора за јавне службенике</v>
          </cell>
        </row>
        <row r="1255">
          <cell r="BE1255">
            <v>511112</v>
          </cell>
          <cell r="BF1255" t="str">
            <v>Куповина стамбеног простора за социјалне групе</v>
          </cell>
        </row>
        <row r="1256">
          <cell r="BE1256">
            <v>511113</v>
          </cell>
          <cell r="BF1256" t="str">
            <v>Куповина стамбеног простора за избеглице</v>
          </cell>
        </row>
        <row r="1257">
          <cell r="BE1257">
            <v>511118</v>
          </cell>
          <cell r="BF1257" t="str">
            <v>Куповина осталог стамбеног простора</v>
          </cell>
        </row>
        <row r="1258">
          <cell r="BE1258">
            <v>511119</v>
          </cell>
          <cell r="BF1258" t="str">
            <v>Лизинг стамбеног простора</v>
          </cell>
        </row>
        <row r="1259">
          <cell r="BE1259">
            <v>511120</v>
          </cell>
          <cell r="BF1259" t="str">
            <v>Куповина пословних зграда и пословног простора</v>
          </cell>
        </row>
        <row r="1260">
          <cell r="BE1260">
            <v>511121</v>
          </cell>
          <cell r="BF1260" t="str">
            <v>Куповина канцеларијских зграда и осталог простора</v>
          </cell>
        </row>
        <row r="1261">
          <cell r="BE1261">
            <v>511122</v>
          </cell>
          <cell r="BF1261" t="str">
            <v>Куповина болница, домова здравља и старачких домова</v>
          </cell>
        </row>
        <row r="1262">
          <cell r="BE1262">
            <v>511123</v>
          </cell>
          <cell r="BF1262" t="str">
            <v>Куповина објеката за потребе образовања</v>
          </cell>
        </row>
        <row r="1263">
          <cell r="BE1263">
            <v>511124</v>
          </cell>
          <cell r="BF1263" t="str">
            <v>Куповина ресторана</v>
          </cell>
        </row>
        <row r="1264">
          <cell r="BE1264">
            <v>511125</v>
          </cell>
          <cell r="BF1264" t="str">
            <v>Куповина одмаралишта</v>
          </cell>
        </row>
        <row r="1265">
          <cell r="BE1265">
            <v>511126</v>
          </cell>
          <cell r="BF1265" t="str">
            <v>Куповина складишта, силоса, гаража и сл.</v>
          </cell>
        </row>
        <row r="1266">
          <cell r="BE1266">
            <v>511127</v>
          </cell>
          <cell r="BF1266" t="str">
            <v>Куповина фабричких хала</v>
          </cell>
        </row>
        <row r="1267">
          <cell r="BE1267">
            <v>511129</v>
          </cell>
          <cell r="BF1267" t="str">
            <v>Лизинг пословних зграда и пословног простора</v>
          </cell>
        </row>
        <row r="1268">
          <cell r="BE1268">
            <v>511190</v>
          </cell>
          <cell r="BF1268" t="str">
            <v>Куповина осталих објеката</v>
          </cell>
        </row>
        <row r="1269">
          <cell r="BE1269">
            <v>511191</v>
          </cell>
          <cell r="BF1269" t="str">
            <v>Куповина отворених спортских и рекреационих објеката</v>
          </cell>
        </row>
        <row r="1270">
          <cell r="BE1270">
            <v>511192</v>
          </cell>
          <cell r="BF1270" t="str">
            <v>Куповина установа културе</v>
          </cell>
        </row>
        <row r="1271">
          <cell r="BE1271">
            <v>511193</v>
          </cell>
          <cell r="BF1271" t="str">
            <v>Куповина затвора</v>
          </cell>
        </row>
        <row r="1272">
          <cell r="BE1272">
            <v>511199</v>
          </cell>
          <cell r="BF1272" t="str">
            <v>Лизинг осталих објеката</v>
          </cell>
        </row>
        <row r="1273">
          <cell r="BE1273">
            <v>511200</v>
          </cell>
          <cell r="BF1273" t="str">
            <v>Изградња зграда и објеката</v>
          </cell>
        </row>
        <row r="1274">
          <cell r="BE1274">
            <v>511210</v>
          </cell>
          <cell r="BF1274" t="str">
            <v>Изградња стамбеног простора</v>
          </cell>
        </row>
        <row r="1275">
          <cell r="BE1275">
            <v>511211</v>
          </cell>
          <cell r="BF1275" t="str">
            <v>Изградња стамбеног простора за јавне службенике</v>
          </cell>
        </row>
        <row r="1276">
          <cell r="BE1276">
            <v>511212</v>
          </cell>
          <cell r="BF1276" t="str">
            <v>Изградња стамбеног простора за социјалне групе</v>
          </cell>
        </row>
        <row r="1277">
          <cell r="BE1277">
            <v>511213</v>
          </cell>
          <cell r="BF1277" t="str">
            <v>Изградња стамбеног простора за избеглице</v>
          </cell>
        </row>
        <row r="1278">
          <cell r="BE1278">
            <v>511219</v>
          </cell>
          <cell r="BF1278" t="str">
            <v>Изградња осталих стамбених простора</v>
          </cell>
        </row>
        <row r="1279">
          <cell r="BE1279">
            <v>511220</v>
          </cell>
          <cell r="BF1279" t="str">
            <v>Изградња пословних зграда и пословног простора</v>
          </cell>
        </row>
        <row r="1280">
          <cell r="BE1280">
            <v>511221</v>
          </cell>
          <cell r="BF1280" t="str">
            <v>Канцеларијске зграде и пословни простор</v>
          </cell>
        </row>
        <row r="1281">
          <cell r="BE1281">
            <v>511222</v>
          </cell>
          <cell r="BF1281" t="str">
            <v>Болнице, домови здравља и старачки домови</v>
          </cell>
        </row>
        <row r="1282">
          <cell r="BE1282">
            <v>511223</v>
          </cell>
          <cell r="BF1282" t="str">
            <v>Објекти за потребе образовања</v>
          </cell>
        </row>
        <row r="1283">
          <cell r="BE1283">
            <v>511224</v>
          </cell>
          <cell r="BF1283" t="str">
            <v>Ресторани</v>
          </cell>
        </row>
        <row r="1284">
          <cell r="BE1284">
            <v>511225</v>
          </cell>
          <cell r="BF1284" t="str">
            <v>Одмаралишта</v>
          </cell>
        </row>
        <row r="1285">
          <cell r="BE1285">
            <v>511226</v>
          </cell>
          <cell r="BF1285" t="str">
            <v>Складишта, силоси, гараже и слично</v>
          </cell>
        </row>
        <row r="1286">
          <cell r="BE1286">
            <v>511227</v>
          </cell>
          <cell r="BF1286" t="str">
            <v>Гранични прелази</v>
          </cell>
        </row>
        <row r="1287">
          <cell r="BE1287">
            <v>511228</v>
          </cell>
          <cell r="BF1287" t="str">
            <v>Фабричке хале</v>
          </cell>
        </row>
        <row r="1288">
          <cell r="BE1288">
            <v>511230</v>
          </cell>
          <cell r="BF1288" t="str">
            <v>Изградња саобраћајних објеката</v>
          </cell>
        </row>
        <row r="1289">
          <cell r="BE1289">
            <v>511231</v>
          </cell>
          <cell r="BF1289" t="str">
            <v>Аутопутеви, путеви, мостови, надвожњаци и тунели</v>
          </cell>
        </row>
        <row r="1290">
          <cell r="BE1290">
            <v>511232</v>
          </cell>
          <cell r="BF1290" t="str">
            <v>Пруге</v>
          </cell>
        </row>
        <row r="1291">
          <cell r="BE1291">
            <v>511233</v>
          </cell>
          <cell r="BF1291" t="str">
            <v>Аеродромске писте</v>
          </cell>
        </row>
        <row r="1292">
          <cell r="BE1292">
            <v>511240</v>
          </cell>
          <cell r="BF1292" t="str">
            <v>Изградња водоводне инфраструктуре</v>
          </cell>
        </row>
        <row r="1293">
          <cell r="BE1293">
            <v>511241</v>
          </cell>
          <cell r="BF1293" t="str">
            <v>Водовод</v>
          </cell>
        </row>
        <row r="1294">
          <cell r="BE1294">
            <v>511242</v>
          </cell>
          <cell r="BF1294" t="str">
            <v>Канализација</v>
          </cell>
        </row>
        <row r="1295">
          <cell r="BE1295">
            <v>511243</v>
          </cell>
          <cell r="BF1295" t="str">
            <v>Луке</v>
          </cell>
        </row>
        <row r="1296">
          <cell r="BE1296">
            <v>511244</v>
          </cell>
          <cell r="BF1296" t="str">
            <v>Бране</v>
          </cell>
        </row>
        <row r="1297">
          <cell r="BE1297">
            <v>511290</v>
          </cell>
          <cell r="BF1297" t="str">
            <v>Изградња осталих објеката</v>
          </cell>
        </row>
        <row r="1298">
          <cell r="BE1298">
            <v>511291</v>
          </cell>
          <cell r="BF1298" t="str">
            <v>Плиновод и плинарски радови</v>
          </cell>
        </row>
        <row r="1299">
          <cell r="BE1299">
            <v>511292</v>
          </cell>
          <cell r="BF1299" t="str">
            <v>Комуникациони и електрични водови</v>
          </cell>
        </row>
        <row r="1300">
          <cell r="BE1300">
            <v>511293</v>
          </cell>
          <cell r="BF1300" t="str">
            <v>Отворени спортски и рекреациони објекти</v>
          </cell>
        </row>
        <row r="1301">
          <cell r="BE1301">
            <v>511294</v>
          </cell>
          <cell r="BF1301" t="str">
            <v>Установе културе</v>
          </cell>
        </row>
        <row r="1302">
          <cell r="BE1302">
            <v>511295</v>
          </cell>
          <cell r="BF1302" t="str">
            <v>Затвори</v>
          </cell>
        </row>
        <row r="1303">
          <cell r="BE1303">
            <v>511296</v>
          </cell>
          <cell r="BF1303" t="str">
            <v>Изградња система за наводњавање</v>
          </cell>
        </row>
        <row r="1304">
          <cell r="BE1304">
            <v>511299</v>
          </cell>
          <cell r="BF1304" t="str">
            <v>Изградња осталих објеката</v>
          </cell>
        </row>
        <row r="1305">
          <cell r="BE1305">
            <v>511300</v>
          </cell>
          <cell r="BF1305" t="str">
            <v>Капитално одржавање зграда и објеката</v>
          </cell>
        </row>
        <row r="1306">
          <cell r="BE1306">
            <v>511310</v>
          </cell>
          <cell r="BF1306" t="str">
            <v>Капитално одржавање стамбених простора</v>
          </cell>
        </row>
        <row r="1307">
          <cell r="BE1307">
            <v>511311</v>
          </cell>
          <cell r="BF1307" t="str">
            <v>Капитално одржавање стамбеног простора за јавне службенике</v>
          </cell>
        </row>
        <row r="1308">
          <cell r="BE1308">
            <v>511312</v>
          </cell>
          <cell r="BF1308" t="str">
            <v>Капитално одржавање стамбеног простора за социјалне групе</v>
          </cell>
        </row>
        <row r="1309">
          <cell r="BE1309">
            <v>511313</v>
          </cell>
          <cell r="BF1309" t="str">
            <v>Капитално одржавање стамбеног простора за избеглице</v>
          </cell>
        </row>
        <row r="1310">
          <cell r="BE1310">
            <v>511319</v>
          </cell>
          <cell r="BF1310" t="str">
            <v>Капитално одржавање другог стамбеног простора</v>
          </cell>
        </row>
        <row r="1311">
          <cell r="BE1311">
            <v>511320</v>
          </cell>
          <cell r="BF1311" t="str">
            <v>Капитално одржавање пословних зграда и пословног простора</v>
          </cell>
        </row>
        <row r="1312">
          <cell r="BE1312">
            <v>511321</v>
          </cell>
          <cell r="BF1312" t="str">
            <v>Капитално одржавање пословних зграда и пословног простора</v>
          </cell>
        </row>
        <row r="1313">
          <cell r="BE1313">
            <v>511322</v>
          </cell>
          <cell r="BF1313" t="str">
            <v>Капитално одржавање болница, домова здравља и старачких домова</v>
          </cell>
        </row>
        <row r="1314">
          <cell r="BE1314">
            <v>511323</v>
          </cell>
          <cell r="BF1314" t="str">
            <v>Капитално одржавање објеката за потребе образовања</v>
          </cell>
        </row>
        <row r="1315">
          <cell r="BE1315">
            <v>511324</v>
          </cell>
          <cell r="BF1315" t="str">
            <v>Капитално одржавање ресторана</v>
          </cell>
        </row>
        <row r="1316">
          <cell r="BE1316">
            <v>511325</v>
          </cell>
          <cell r="BF1316" t="str">
            <v>Капитално одржавање одмаралишта</v>
          </cell>
        </row>
        <row r="1317">
          <cell r="BE1317">
            <v>511326</v>
          </cell>
          <cell r="BF1317" t="str">
            <v>Капитално одржавање складишта, силоса, гаража и сл.</v>
          </cell>
        </row>
        <row r="1318">
          <cell r="BE1318">
            <v>511327</v>
          </cell>
          <cell r="BF1318" t="str">
            <v>Капитално одржавање граничних прелаза</v>
          </cell>
        </row>
        <row r="1319">
          <cell r="BE1319">
            <v>511328</v>
          </cell>
          <cell r="BF1319" t="str">
            <v>Капитално одржавање фабричких хала</v>
          </cell>
        </row>
        <row r="1320">
          <cell r="BE1320">
            <v>511330</v>
          </cell>
          <cell r="BF1320" t="str">
            <v>Капитално одржавање саобраћајних објеката</v>
          </cell>
        </row>
        <row r="1321">
          <cell r="BE1321">
            <v>511331</v>
          </cell>
          <cell r="BF1321" t="str">
            <v>Капитално одржавање аутопутева, путева, мостова, надвожњака и тунела</v>
          </cell>
        </row>
        <row r="1322">
          <cell r="BE1322">
            <v>511332</v>
          </cell>
          <cell r="BF1322" t="str">
            <v>Капитално одржавање пруга</v>
          </cell>
        </row>
        <row r="1323">
          <cell r="BE1323">
            <v>511333</v>
          </cell>
          <cell r="BF1323" t="str">
            <v>Капитално одржавање аеродромских писта</v>
          </cell>
        </row>
        <row r="1324">
          <cell r="BE1324">
            <v>511340</v>
          </cell>
          <cell r="BF1324" t="str">
            <v>Капитално одржавање водоводне инфраструктуре</v>
          </cell>
        </row>
        <row r="1325">
          <cell r="BE1325">
            <v>511341</v>
          </cell>
          <cell r="BF1325" t="str">
            <v>Капитално одржавање водовода</v>
          </cell>
        </row>
        <row r="1326">
          <cell r="BE1326">
            <v>511342</v>
          </cell>
          <cell r="BF1326" t="str">
            <v>Капитално одржавање канализације</v>
          </cell>
        </row>
        <row r="1327">
          <cell r="BE1327">
            <v>511343</v>
          </cell>
          <cell r="BF1327" t="str">
            <v>Капитално одржавање лука</v>
          </cell>
        </row>
        <row r="1328">
          <cell r="BE1328">
            <v>511344</v>
          </cell>
          <cell r="BF1328" t="str">
            <v>Капитално одржавање брана</v>
          </cell>
        </row>
        <row r="1329">
          <cell r="BE1329">
            <v>511390</v>
          </cell>
          <cell r="BF1329" t="str">
            <v>Капитално одржавање осталих објеката</v>
          </cell>
        </row>
        <row r="1330">
          <cell r="BE1330">
            <v>511391</v>
          </cell>
          <cell r="BF1330" t="str">
            <v>Капитално одржавање плиновода и плинарских радова</v>
          </cell>
        </row>
        <row r="1331">
          <cell r="BE1331">
            <v>511392</v>
          </cell>
          <cell r="BF1331" t="str">
            <v>Капитално одржавање комуникационих и електричних водова</v>
          </cell>
        </row>
        <row r="1332">
          <cell r="BE1332">
            <v>511393</v>
          </cell>
          <cell r="BF1332" t="str">
            <v>Капитално одржавање отворених спортских и рекреационих објеката</v>
          </cell>
        </row>
        <row r="1333">
          <cell r="BE1333">
            <v>511394</v>
          </cell>
          <cell r="BF1333" t="str">
            <v>Капитално одржавање установа културе</v>
          </cell>
        </row>
        <row r="1334">
          <cell r="BE1334">
            <v>511395</v>
          </cell>
          <cell r="BF1334" t="str">
            <v>Капитално одржавање затвора</v>
          </cell>
        </row>
        <row r="1335">
          <cell r="BE1335">
            <v>511396</v>
          </cell>
          <cell r="BF1335" t="str">
            <v>Капитално одржавање и реконструкција система за наводњавање</v>
          </cell>
        </row>
        <row r="1336">
          <cell r="BE1336">
            <v>511399</v>
          </cell>
          <cell r="BF1336" t="str">
            <v>Капитално одржавање осталих објеката</v>
          </cell>
        </row>
        <row r="1337">
          <cell r="BE1337">
            <v>511400</v>
          </cell>
          <cell r="BF1337" t="str">
            <v>Пројектно планирање</v>
          </cell>
        </row>
        <row r="1338">
          <cell r="BE1338">
            <v>511410</v>
          </cell>
          <cell r="BF1338" t="str">
            <v>Планирање и праћење пројекта</v>
          </cell>
        </row>
        <row r="1339">
          <cell r="BE1339">
            <v>511411</v>
          </cell>
          <cell r="BF1339" t="str">
            <v>Планирање и праћење пројекта</v>
          </cell>
        </row>
        <row r="1340">
          <cell r="BE1340">
            <v>511420</v>
          </cell>
          <cell r="BF1340" t="str">
            <v>Процене изводљивости</v>
          </cell>
        </row>
        <row r="1341">
          <cell r="BE1341">
            <v>511421</v>
          </cell>
          <cell r="BF1341" t="str">
            <v>Процене изводљивости</v>
          </cell>
        </row>
        <row r="1342">
          <cell r="BE1342">
            <v>511430</v>
          </cell>
          <cell r="BF1342" t="str">
            <v>Идејни пројекат</v>
          </cell>
        </row>
        <row r="1343">
          <cell r="BE1343">
            <v>511431</v>
          </cell>
          <cell r="BF1343" t="str">
            <v>Идејни пројекат</v>
          </cell>
        </row>
        <row r="1344">
          <cell r="BE1344">
            <v>511440</v>
          </cell>
          <cell r="BF1344" t="str">
            <v>Стручна оцена и коментари</v>
          </cell>
        </row>
        <row r="1345">
          <cell r="BE1345">
            <v>511441</v>
          </cell>
          <cell r="BF1345" t="str">
            <v>Стручна оцена и коментари</v>
          </cell>
        </row>
        <row r="1346">
          <cell r="BE1346">
            <v>511450</v>
          </cell>
          <cell r="BF1346" t="str">
            <v>Пројектна документација</v>
          </cell>
        </row>
        <row r="1347">
          <cell r="BE1347">
            <v>511451</v>
          </cell>
          <cell r="BF1347" t="str">
            <v>Пројектна документација</v>
          </cell>
        </row>
        <row r="1348">
          <cell r="BE1348">
            <v>512000</v>
          </cell>
          <cell r="BF1348" t="str">
            <v>Машине и опрема</v>
          </cell>
        </row>
        <row r="1349">
          <cell r="BE1349">
            <v>512100</v>
          </cell>
          <cell r="BF1349" t="str">
            <v>Опрема за саобраћај</v>
          </cell>
        </row>
        <row r="1350">
          <cell r="BE1350">
            <v>512110</v>
          </cell>
          <cell r="BF1350" t="str">
            <v>Опрема за копнени саобраћај</v>
          </cell>
        </row>
        <row r="1351">
          <cell r="BE1351">
            <v>512111</v>
          </cell>
          <cell r="BF1351" t="str">
            <v>Аутомобили</v>
          </cell>
        </row>
        <row r="1352">
          <cell r="BE1352">
            <v>512112</v>
          </cell>
          <cell r="BF1352" t="str">
            <v>Трактори</v>
          </cell>
        </row>
        <row r="1353">
          <cell r="BE1353">
            <v>512113</v>
          </cell>
          <cell r="BF1353" t="str">
            <v>Комбији</v>
          </cell>
        </row>
        <row r="1354">
          <cell r="BE1354">
            <v>512114</v>
          </cell>
          <cell r="BF1354" t="str">
            <v>Камиони</v>
          </cell>
        </row>
        <row r="1355">
          <cell r="BE1355">
            <v>512115</v>
          </cell>
          <cell r="BF1355" t="str">
            <v>Теренска возила</v>
          </cell>
        </row>
        <row r="1356">
          <cell r="BE1356">
            <v>512116</v>
          </cell>
          <cell r="BF1356" t="str">
            <v>Мотоцикли</v>
          </cell>
        </row>
        <row r="1357">
          <cell r="BE1357">
            <v>512117</v>
          </cell>
          <cell r="BF1357" t="str">
            <v>Бицикли</v>
          </cell>
        </row>
        <row r="1358">
          <cell r="BE1358">
            <v>512120</v>
          </cell>
          <cell r="BF1358" t="str">
            <v>Пловни објекти</v>
          </cell>
        </row>
        <row r="1359">
          <cell r="BE1359">
            <v>512121</v>
          </cell>
          <cell r="BF1359" t="str">
            <v>Бродови и чамци</v>
          </cell>
        </row>
        <row r="1360">
          <cell r="BE1360">
            <v>512122</v>
          </cell>
          <cell r="BF1360" t="str">
            <v>Трајекти</v>
          </cell>
        </row>
        <row r="1361">
          <cell r="BE1361">
            <v>512130</v>
          </cell>
          <cell r="BF1361" t="str">
            <v>Опрема за ваздушни саобраћај</v>
          </cell>
        </row>
        <row r="1362">
          <cell r="BE1362">
            <v>512131</v>
          </cell>
          <cell r="BF1362" t="str">
            <v>Хеликоптери</v>
          </cell>
        </row>
        <row r="1363">
          <cell r="BE1363">
            <v>512132</v>
          </cell>
          <cell r="BF1363" t="str">
            <v>Авиони</v>
          </cell>
        </row>
        <row r="1364">
          <cell r="BE1364">
            <v>512140</v>
          </cell>
          <cell r="BF1364" t="str">
            <v>Лизинг опреме за саобраћај</v>
          </cell>
        </row>
        <row r="1365">
          <cell r="BE1365">
            <v>512141</v>
          </cell>
          <cell r="BF1365" t="str">
            <v>Лизинг опреме за саобраћај</v>
          </cell>
        </row>
        <row r="1366">
          <cell r="BE1366">
            <v>512200</v>
          </cell>
          <cell r="BF1366" t="str">
            <v>Административна опрема</v>
          </cell>
        </row>
        <row r="1367">
          <cell r="BE1367">
            <v>512210</v>
          </cell>
          <cell r="BF1367" t="str">
            <v>Канцеларијска опрема</v>
          </cell>
        </row>
        <row r="1368">
          <cell r="BE1368">
            <v>512211</v>
          </cell>
          <cell r="BF1368" t="str">
            <v>Намештај</v>
          </cell>
        </row>
        <row r="1369">
          <cell r="BE1369">
            <v>512212</v>
          </cell>
          <cell r="BF1369" t="str">
            <v>Уградна опрема</v>
          </cell>
        </row>
        <row r="1370">
          <cell r="BE1370">
            <v>512213</v>
          </cell>
          <cell r="BF1370" t="str">
            <v>Писаће машине</v>
          </cell>
        </row>
        <row r="1371">
          <cell r="BE1371">
            <v>512220</v>
          </cell>
          <cell r="BF1371" t="str">
            <v>Рачунарска опрема</v>
          </cell>
        </row>
        <row r="1372">
          <cell r="BE1372">
            <v>512221</v>
          </cell>
          <cell r="BF1372" t="str">
            <v>Рачунарска опрема</v>
          </cell>
        </row>
        <row r="1373">
          <cell r="BE1373">
            <v>512222</v>
          </cell>
          <cell r="BF1373" t="str">
            <v>Штампачи</v>
          </cell>
        </row>
        <row r="1374">
          <cell r="BE1374">
            <v>512223</v>
          </cell>
          <cell r="BF1374" t="str">
            <v>Мреже</v>
          </cell>
        </row>
        <row r="1375">
          <cell r="BE1375">
            <v>512230</v>
          </cell>
          <cell r="BF1375" t="str">
            <v>Комуникациона опрема</v>
          </cell>
        </row>
        <row r="1376">
          <cell r="BE1376">
            <v>512231</v>
          </cell>
          <cell r="BF1376" t="str">
            <v>Телефонске централе с припадајућим инсталацијама и апаратима</v>
          </cell>
        </row>
        <row r="1377">
          <cell r="BE1377">
            <v>512232</v>
          </cell>
          <cell r="BF1377" t="str">
            <v>Телефони</v>
          </cell>
        </row>
        <row r="1378">
          <cell r="BE1378">
            <v>512233</v>
          </cell>
          <cell r="BF1378" t="str">
            <v>Мобилни телефони</v>
          </cell>
        </row>
        <row r="1379">
          <cell r="BE1379">
            <v>512240</v>
          </cell>
          <cell r="BF1379" t="str">
            <v>Електронска и фотографска опрема</v>
          </cell>
        </row>
        <row r="1380">
          <cell r="BE1380">
            <v>512241</v>
          </cell>
          <cell r="BF1380" t="str">
            <v>Електронска опрема</v>
          </cell>
        </row>
        <row r="1381">
          <cell r="BE1381">
            <v>512242</v>
          </cell>
          <cell r="BF1381" t="str">
            <v>Фотографска опрема</v>
          </cell>
        </row>
        <row r="1382">
          <cell r="BE1382">
            <v>512250</v>
          </cell>
          <cell r="BF1382" t="str">
            <v>Опрема за домаћинство и угоститељство</v>
          </cell>
        </row>
        <row r="1383">
          <cell r="BE1383">
            <v>512251</v>
          </cell>
          <cell r="BF1383" t="str">
            <v>Опрема за домаћинство</v>
          </cell>
        </row>
        <row r="1384">
          <cell r="BE1384">
            <v>512252</v>
          </cell>
          <cell r="BF1384" t="str">
            <v>Опрема за угоститељство</v>
          </cell>
        </row>
        <row r="1385">
          <cell r="BE1385">
            <v>512260</v>
          </cell>
          <cell r="BF1385" t="str">
            <v>Лизинг административне опреме</v>
          </cell>
        </row>
        <row r="1386">
          <cell r="BE1386">
            <v>512261</v>
          </cell>
          <cell r="BF1386" t="str">
            <v>Лизинг административне опреме</v>
          </cell>
        </row>
        <row r="1387">
          <cell r="BE1387">
            <v>512300</v>
          </cell>
          <cell r="BF1387" t="str">
            <v>Опрема за пољопривреду</v>
          </cell>
        </row>
        <row r="1388">
          <cell r="BE1388">
            <v>512310</v>
          </cell>
          <cell r="BF1388" t="str">
            <v>Пољопривредна опрема</v>
          </cell>
        </row>
        <row r="1389">
          <cell r="BE1389">
            <v>512311</v>
          </cell>
          <cell r="BF1389" t="str">
            <v>Пољопривредна опрема</v>
          </cell>
        </row>
        <row r="1390">
          <cell r="BE1390">
            <v>512320</v>
          </cell>
          <cell r="BF1390" t="str">
            <v>Лизинг пољопривредне опреме</v>
          </cell>
        </row>
        <row r="1391">
          <cell r="BE1391">
            <v>512321</v>
          </cell>
          <cell r="BF1391" t="str">
            <v>Лизинг пољопривредне опреме</v>
          </cell>
        </row>
        <row r="1392">
          <cell r="BE1392">
            <v>512400</v>
          </cell>
          <cell r="BF1392" t="str">
            <v>Опрема за заштиту животне средине</v>
          </cell>
        </row>
        <row r="1393">
          <cell r="BE1393">
            <v>512410</v>
          </cell>
          <cell r="BF1393" t="str">
            <v>Опрема за заштиту животне средине</v>
          </cell>
        </row>
        <row r="1394">
          <cell r="BE1394">
            <v>512411</v>
          </cell>
          <cell r="BF1394" t="str">
            <v>Опрема за заштиту животне средине</v>
          </cell>
        </row>
        <row r="1395">
          <cell r="BE1395">
            <v>512420</v>
          </cell>
          <cell r="BF1395" t="str">
            <v>Лизинг опреме за заштиту животне средине</v>
          </cell>
        </row>
        <row r="1396">
          <cell r="BE1396">
            <v>512421</v>
          </cell>
          <cell r="BF1396" t="str">
            <v>Лизинг опреме за заштиту животне средине</v>
          </cell>
        </row>
        <row r="1397">
          <cell r="BE1397">
            <v>512500</v>
          </cell>
          <cell r="BF1397" t="str">
            <v>Медицинска и лабораторијска опрема</v>
          </cell>
        </row>
        <row r="1398">
          <cell r="BE1398">
            <v>512510</v>
          </cell>
          <cell r="BF1398" t="str">
            <v>Медицинска опрема</v>
          </cell>
        </row>
        <row r="1399">
          <cell r="BE1399">
            <v>512511</v>
          </cell>
          <cell r="BF1399" t="str">
            <v>Медицинска опрема</v>
          </cell>
        </row>
        <row r="1400">
          <cell r="BE1400">
            <v>512520</v>
          </cell>
          <cell r="BF1400" t="str">
            <v>Лабораторијска опрема</v>
          </cell>
        </row>
        <row r="1401">
          <cell r="BE1401">
            <v>512521</v>
          </cell>
          <cell r="BF1401" t="str">
            <v>Лабораторијска опрема</v>
          </cell>
        </row>
        <row r="1402">
          <cell r="BE1402">
            <v>512530</v>
          </cell>
          <cell r="BF1402" t="str">
            <v>Мерни и контролни инструменти</v>
          </cell>
        </row>
        <row r="1403">
          <cell r="BE1403">
            <v>512531</v>
          </cell>
          <cell r="BF1403" t="str">
            <v>Мерни и контролни инструменти</v>
          </cell>
        </row>
        <row r="1404">
          <cell r="BE1404">
            <v>512540</v>
          </cell>
          <cell r="BF1404" t="str">
            <v>Лизинг медицинске и лабораторијске опреме</v>
          </cell>
        </row>
        <row r="1405">
          <cell r="BE1405">
            <v>512541</v>
          </cell>
          <cell r="BF1405" t="str">
            <v>Лизинг медицинске и лабораторијске опреме</v>
          </cell>
        </row>
        <row r="1406">
          <cell r="BE1406">
            <v>512600</v>
          </cell>
          <cell r="BF1406" t="str">
            <v>Опрема за образовање, науку, културу и спорт</v>
          </cell>
        </row>
        <row r="1407">
          <cell r="BE1407">
            <v>512610</v>
          </cell>
          <cell r="BF1407" t="str">
            <v>Опрема за образовање</v>
          </cell>
        </row>
        <row r="1408">
          <cell r="BE1408">
            <v>512611</v>
          </cell>
          <cell r="BF1408" t="str">
            <v>Опрема за образовање</v>
          </cell>
        </row>
        <row r="1409">
          <cell r="BE1409">
            <v>512620</v>
          </cell>
          <cell r="BF1409" t="str">
            <v>Опрема за науку</v>
          </cell>
        </row>
        <row r="1410">
          <cell r="BE1410">
            <v>512621</v>
          </cell>
          <cell r="BF1410" t="str">
            <v>Опрема за науку</v>
          </cell>
        </row>
        <row r="1411">
          <cell r="BE1411">
            <v>512630</v>
          </cell>
          <cell r="BF1411" t="str">
            <v>Опрема за културу</v>
          </cell>
        </row>
        <row r="1412">
          <cell r="BE1412">
            <v>512631</v>
          </cell>
          <cell r="BF1412" t="str">
            <v>Опрема за културу</v>
          </cell>
        </row>
        <row r="1413">
          <cell r="BE1413">
            <v>512640</v>
          </cell>
          <cell r="BF1413" t="str">
            <v>Опрема за спорт</v>
          </cell>
        </row>
        <row r="1414">
          <cell r="BE1414">
            <v>512641</v>
          </cell>
          <cell r="BF1414" t="str">
            <v>Опрема за спорт</v>
          </cell>
        </row>
        <row r="1415">
          <cell r="BE1415">
            <v>512650</v>
          </cell>
          <cell r="BF1415" t="str">
            <v>Лизинг опреме за образовање, науку, културу и спорт</v>
          </cell>
        </row>
        <row r="1416">
          <cell r="BE1416">
            <v>512651</v>
          </cell>
          <cell r="BF1416" t="str">
            <v>Лизинг опреме за образовање, науку, културу и спорт</v>
          </cell>
        </row>
        <row r="1417">
          <cell r="BE1417">
            <v>512700</v>
          </cell>
          <cell r="BF1417" t="str">
            <v>Опрема за војску</v>
          </cell>
        </row>
        <row r="1418">
          <cell r="BE1418">
            <v>512710</v>
          </cell>
          <cell r="BF1418" t="str">
            <v>Опрема за војску</v>
          </cell>
        </row>
        <row r="1419">
          <cell r="BE1419">
            <v>512711</v>
          </cell>
          <cell r="BF1419" t="str">
            <v>Опрема за војску</v>
          </cell>
        </row>
        <row r="1420">
          <cell r="BE1420">
            <v>512720</v>
          </cell>
          <cell r="BF1420" t="str">
            <v>Лизинг опремe за војску</v>
          </cell>
        </row>
        <row r="1421">
          <cell r="BE1421">
            <v>512721</v>
          </cell>
          <cell r="BF1421" t="str">
            <v>Лизинг опремe за војску</v>
          </cell>
        </row>
        <row r="1422">
          <cell r="BE1422">
            <v>512800</v>
          </cell>
          <cell r="BF1422" t="str">
            <v>Опрема за јавну безбедност</v>
          </cell>
        </row>
        <row r="1423">
          <cell r="BE1423">
            <v>512810</v>
          </cell>
          <cell r="BF1423" t="str">
            <v>Опрема за јавну безбедност</v>
          </cell>
        </row>
        <row r="1424">
          <cell r="BE1424">
            <v>512811</v>
          </cell>
          <cell r="BF1424" t="str">
            <v>Опрема за јавну безбедност</v>
          </cell>
        </row>
        <row r="1425">
          <cell r="BE1425">
            <v>512820</v>
          </cell>
          <cell r="BF1425" t="str">
            <v>Лизинг опремe за јавну безбедност</v>
          </cell>
        </row>
        <row r="1426">
          <cell r="BE1426">
            <v>512821</v>
          </cell>
          <cell r="BF1426" t="str">
            <v>Лизинг опремe за јавну безбедност</v>
          </cell>
        </row>
        <row r="1427">
          <cell r="BE1427">
            <v>512900</v>
          </cell>
          <cell r="BF1427" t="str">
            <v>Опрема за производњу, моторна, непокретна и немоторна опрема</v>
          </cell>
        </row>
        <row r="1428">
          <cell r="BE1428">
            <v>512910</v>
          </cell>
          <cell r="BF1428" t="str">
            <v>Опрема за производњу</v>
          </cell>
        </row>
        <row r="1429">
          <cell r="BE1429">
            <v>512911</v>
          </cell>
          <cell r="BF1429" t="str">
            <v>Опрема за производњу</v>
          </cell>
        </row>
        <row r="1430">
          <cell r="BE1430">
            <v>512920</v>
          </cell>
          <cell r="BF1430" t="str">
            <v>Моторна опрема</v>
          </cell>
        </row>
        <row r="1431">
          <cell r="BE1431">
            <v>512921</v>
          </cell>
          <cell r="BF1431" t="str">
            <v>Моторна опрема</v>
          </cell>
        </row>
        <row r="1432">
          <cell r="BE1432">
            <v>512930</v>
          </cell>
          <cell r="BF1432" t="str">
            <v>Непокретна опрема</v>
          </cell>
        </row>
        <row r="1433">
          <cell r="BE1433">
            <v>512931</v>
          </cell>
          <cell r="BF1433" t="str">
            <v>Уграђена опрема</v>
          </cell>
        </row>
        <row r="1434">
          <cell r="BE1434">
            <v>512932</v>
          </cell>
          <cell r="BF1434" t="str">
            <v>Монтирана опрема</v>
          </cell>
        </row>
        <row r="1435">
          <cell r="BE1435">
            <v>512933</v>
          </cell>
          <cell r="BF1435" t="str">
            <v>Механичка опрема</v>
          </cell>
        </row>
        <row r="1436">
          <cell r="BE1436">
            <v>512940</v>
          </cell>
          <cell r="BF1436" t="str">
            <v>Немоторизовани алати</v>
          </cell>
        </row>
        <row r="1437">
          <cell r="BE1437">
            <v>512941</v>
          </cell>
          <cell r="BF1437" t="str">
            <v>Немоторизовани алати</v>
          </cell>
        </row>
        <row r="1438">
          <cell r="BE1438">
            <v>512950</v>
          </cell>
          <cell r="BF1438" t="str">
            <v>Лизинг опреме за производњу, моторна, непокретна и немоторна опрема</v>
          </cell>
        </row>
        <row r="1439">
          <cell r="BE1439">
            <v>512951</v>
          </cell>
          <cell r="BF1439" t="str">
            <v>Лизинг опреме за производњу, моторна, непокретна и немоторна опрема</v>
          </cell>
        </row>
        <row r="1440">
          <cell r="BE1440">
            <v>513000</v>
          </cell>
          <cell r="BF1440" t="str">
            <v>Остале некретнине и опрема</v>
          </cell>
        </row>
        <row r="1441">
          <cell r="BE1441">
            <v>513100</v>
          </cell>
          <cell r="BF1441" t="str">
            <v>Остале некретнине и опрема</v>
          </cell>
        </row>
        <row r="1442">
          <cell r="BE1442">
            <v>513110</v>
          </cell>
          <cell r="BF1442" t="str">
            <v>Остале некретнине и опрема</v>
          </cell>
        </row>
        <row r="1443">
          <cell r="BE1443">
            <v>513111</v>
          </cell>
          <cell r="BF1443" t="str">
            <v>Остале некретнине и опрема</v>
          </cell>
        </row>
        <row r="1444">
          <cell r="BE1444">
            <v>513119</v>
          </cell>
          <cell r="BF1444" t="str">
            <v>Лизинг остале некретнине и опрема</v>
          </cell>
        </row>
        <row r="1445">
          <cell r="BE1445">
            <v>514000</v>
          </cell>
          <cell r="BF1445" t="str">
            <v>Култивисана имовина</v>
          </cell>
        </row>
        <row r="1446">
          <cell r="BE1446">
            <v>514100</v>
          </cell>
          <cell r="BF1446" t="str">
            <v>Култивисана имовина</v>
          </cell>
        </row>
        <row r="1447">
          <cell r="BE1447">
            <v>514110</v>
          </cell>
          <cell r="BF1447" t="str">
            <v>Стока</v>
          </cell>
        </row>
        <row r="1448">
          <cell r="BE1448">
            <v>514111</v>
          </cell>
          <cell r="BF1448" t="str">
            <v>Говеда</v>
          </cell>
        </row>
        <row r="1449">
          <cell r="BE1449">
            <v>514112</v>
          </cell>
          <cell r="BF1449" t="str">
            <v>Коњи</v>
          </cell>
        </row>
        <row r="1450">
          <cell r="BE1450">
            <v>514113</v>
          </cell>
          <cell r="BF1450" t="str">
            <v>Магарци, муле, мазге</v>
          </cell>
        </row>
        <row r="1451">
          <cell r="BE1451">
            <v>514114</v>
          </cell>
          <cell r="BF1451" t="str">
            <v>Свиње</v>
          </cell>
        </row>
        <row r="1452">
          <cell r="BE1452">
            <v>514115</v>
          </cell>
          <cell r="BF1452" t="str">
            <v>Овце и козе</v>
          </cell>
        </row>
        <row r="1453">
          <cell r="BE1453">
            <v>514116</v>
          </cell>
          <cell r="BF1453" t="str">
            <v>Живина</v>
          </cell>
        </row>
        <row r="1454">
          <cell r="BE1454">
            <v>514117</v>
          </cell>
          <cell r="BF1454" t="str">
            <v>Рибе</v>
          </cell>
        </row>
        <row r="1455">
          <cell r="BE1455">
            <v>514118</v>
          </cell>
          <cell r="BF1455" t="str">
            <v>Пчелињаци</v>
          </cell>
        </row>
        <row r="1456">
          <cell r="BE1456">
            <v>514119</v>
          </cell>
          <cell r="BF1456" t="str">
            <v>Остала стока</v>
          </cell>
        </row>
        <row r="1457">
          <cell r="BE1457">
            <v>514120</v>
          </cell>
          <cell r="BF1457" t="str">
            <v>Вишегодишњи засади</v>
          </cell>
        </row>
        <row r="1458">
          <cell r="BE1458">
            <v>514121</v>
          </cell>
          <cell r="BF1458" t="str">
            <v>Вишегодишњи засади</v>
          </cell>
        </row>
        <row r="1459">
          <cell r="BE1459">
            <v>515000</v>
          </cell>
          <cell r="BF1459" t="str">
            <v>Нематеријална имовина</v>
          </cell>
        </row>
        <row r="1460">
          <cell r="BE1460">
            <v>515100</v>
          </cell>
          <cell r="BF1460" t="str">
            <v>Нематеријална имовина</v>
          </cell>
        </row>
        <row r="1461">
          <cell r="BE1461">
            <v>515110</v>
          </cell>
          <cell r="BF1461" t="str">
            <v>Компјутерски софтвер</v>
          </cell>
        </row>
        <row r="1462">
          <cell r="BE1462">
            <v>515111</v>
          </cell>
          <cell r="BF1462" t="str">
            <v>Компјутерски софтвер</v>
          </cell>
        </row>
        <row r="1463">
          <cell r="BE1463">
            <v>515120</v>
          </cell>
          <cell r="BF1463" t="str">
            <v>Књижевна и уметничка дела</v>
          </cell>
        </row>
        <row r="1464">
          <cell r="BE1464">
            <v>515121</v>
          </cell>
          <cell r="BF1464" t="str">
            <v>Књиге у библиотеци</v>
          </cell>
        </row>
        <row r="1465">
          <cell r="BE1465">
            <v>515122</v>
          </cell>
          <cell r="BF1465" t="str">
            <v>Музејски експонати и споменици културе</v>
          </cell>
        </row>
        <row r="1466">
          <cell r="BE1466">
            <v>515123</v>
          </cell>
          <cell r="BF1466" t="str">
            <v>Визуелна уметност</v>
          </cell>
        </row>
        <row r="1467">
          <cell r="BE1467">
            <v>515124</v>
          </cell>
          <cell r="BF1467" t="str">
            <v>Скулптуре</v>
          </cell>
        </row>
        <row r="1468">
          <cell r="BE1468">
            <v>515125</v>
          </cell>
          <cell r="BF1468" t="str">
            <v>Архивска грађа</v>
          </cell>
        </row>
        <row r="1469">
          <cell r="BE1469">
            <v>515126</v>
          </cell>
          <cell r="BF1469" t="str">
            <v>Природне реткости</v>
          </cell>
        </row>
        <row r="1470">
          <cell r="BE1470">
            <v>515129</v>
          </cell>
          <cell r="BF1470" t="str">
            <v>Остала књижевна и уметничка дела</v>
          </cell>
        </row>
        <row r="1471">
          <cell r="BE1471">
            <v>515190</v>
          </cell>
          <cell r="BF1471" t="str">
            <v>Остала нематеријална основна средства</v>
          </cell>
        </row>
        <row r="1472">
          <cell r="BE1472">
            <v>515191</v>
          </cell>
          <cell r="BF1472" t="str">
            <v>Издаци за патенте и технологију, техничку и технолошку документацију</v>
          </cell>
        </row>
        <row r="1473">
          <cell r="BE1473">
            <v>515192</v>
          </cell>
          <cell r="BF1473" t="str">
            <v>Лиценце</v>
          </cell>
        </row>
        <row r="1474">
          <cell r="BE1474">
            <v>515193</v>
          </cell>
          <cell r="BF1474" t="str">
            <v>Концесије</v>
          </cell>
        </row>
        <row r="1475">
          <cell r="BE1475">
            <v>515194</v>
          </cell>
          <cell r="BF1475" t="str">
            <v>Заштитни знак, индустријска заштитна права, занатска и слична права</v>
          </cell>
        </row>
        <row r="1476">
          <cell r="BE1476">
            <v>515195</v>
          </cell>
          <cell r="BF1476" t="str">
            <v>Остала заштићена права и интелектуална својина (компјутерски програми, трајна ауторска права и слично)</v>
          </cell>
        </row>
        <row r="1477">
          <cell r="BE1477">
            <v>515196</v>
          </cell>
          <cell r="BF1477" t="str">
            <v>Права кориштења имовине у туђем власништву</v>
          </cell>
        </row>
        <row r="1478">
          <cell r="BE1478">
            <v>515197</v>
          </cell>
          <cell r="BF1478" t="str">
            <v>Прикључак за телефонске линије</v>
          </cell>
        </row>
        <row r="1479">
          <cell r="BE1479">
            <v>515199</v>
          </cell>
          <cell r="BF1479" t="str">
            <v>Остала нематеријална основна средства</v>
          </cell>
        </row>
        <row r="1480">
          <cell r="BE1480">
            <v>520000</v>
          </cell>
          <cell r="BF1480" t="str">
            <v>Залихе</v>
          </cell>
        </row>
        <row r="1481">
          <cell r="BE1481">
            <v>521000</v>
          </cell>
          <cell r="BF1481" t="str">
            <v>Робне резерве</v>
          </cell>
        </row>
        <row r="1482">
          <cell r="BE1482">
            <v>521100</v>
          </cell>
          <cell r="BF1482" t="str">
            <v>Робне резерве</v>
          </cell>
        </row>
        <row r="1483">
          <cell r="BE1483">
            <v>521110</v>
          </cell>
          <cell r="BF1483" t="str">
            <v>Робне резерве</v>
          </cell>
        </row>
        <row r="1484">
          <cell r="BE1484">
            <v>521111</v>
          </cell>
          <cell r="BF1484" t="str">
            <v>Робне резерве</v>
          </cell>
        </row>
        <row r="1485">
          <cell r="BE1485">
            <v>522000</v>
          </cell>
          <cell r="BF1485" t="str">
            <v>Залихе производње</v>
          </cell>
        </row>
        <row r="1486">
          <cell r="BE1486">
            <v>522100</v>
          </cell>
          <cell r="BF1486" t="str">
            <v>Залихе материјала</v>
          </cell>
        </row>
        <row r="1487">
          <cell r="BE1487">
            <v>522110</v>
          </cell>
          <cell r="BF1487" t="str">
            <v>Залихе материјала</v>
          </cell>
        </row>
        <row r="1488">
          <cell r="BE1488">
            <v>522111</v>
          </cell>
          <cell r="BF1488" t="str">
            <v>Залихе материјала</v>
          </cell>
        </row>
        <row r="1489">
          <cell r="BE1489">
            <v>522200</v>
          </cell>
          <cell r="BF1489" t="str">
            <v>Залихе недовршене производње</v>
          </cell>
        </row>
        <row r="1490">
          <cell r="BE1490">
            <v>522210</v>
          </cell>
          <cell r="BF1490" t="str">
            <v>Залихе недовршене производње</v>
          </cell>
        </row>
        <row r="1491">
          <cell r="BE1491">
            <v>522211</v>
          </cell>
          <cell r="BF1491" t="str">
            <v>Залихе недовршене производње</v>
          </cell>
        </row>
        <row r="1492">
          <cell r="BE1492">
            <v>522300</v>
          </cell>
          <cell r="BF1492" t="str">
            <v>Залихе готових производа</v>
          </cell>
        </row>
        <row r="1493">
          <cell r="BE1493">
            <v>522310</v>
          </cell>
          <cell r="BF1493" t="str">
            <v>Залихе готових производа</v>
          </cell>
        </row>
        <row r="1494">
          <cell r="BE1494">
            <v>522311</v>
          </cell>
          <cell r="BF1494" t="str">
            <v>Залихе готових производа</v>
          </cell>
        </row>
        <row r="1495">
          <cell r="BE1495">
            <v>523000</v>
          </cell>
          <cell r="BF1495" t="str">
            <v>Залихе робе за даљу продају</v>
          </cell>
        </row>
        <row r="1496">
          <cell r="BE1496">
            <v>523100</v>
          </cell>
          <cell r="BF1496" t="str">
            <v>Залихе робе за даљу продају</v>
          </cell>
        </row>
        <row r="1497">
          <cell r="BE1497">
            <v>523110</v>
          </cell>
          <cell r="BF1497" t="str">
            <v>Залихе робе за даљу продају</v>
          </cell>
        </row>
        <row r="1498">
          <cell r="BE1498">
            <v>523111</v>
          </cell>
          <cell r="BF1498" t="str">
            <v>Залихе робе за даљу продају</v>
          </cell>
        </row>
        <row r="1499">
          <cell r="BE1499">
            <v>530000</v>
          </cell>
          <cell r="BF1499" t="str">
            <v>Драгоцености</v>
          </cell>
        </row>
        <row r="1500">
          <cell r="BE1500">
            <v>531000</v>
          </cell>
          <cell r="BF1500" t="str">
            <v>Драгоцености</v>
          </cell>
        </row>
        <row r="1501">
          <cell r="BE1501">
            <v>531100</v>
          </cell>
          <cell r="BF1501" t="str">
            <v>Драгоцености</v>
          </cell>
        </row>
        <row r="1502">
          <cell r="BE1502">
            <v>531110</v>
          </cell>
          <cell r="BF1502" t="str">
            <v>Драгоцености</v>
          </cell>
        </row>
        <row r="1503">
          <cell r="BE1503">
            <v>531111</v>
          </cell>
          <cell r="BF1503" t="str">
            <v>Драгоцености</v>
          </cell>
        </row>
        <row r="1504">
          <cell r="BE1504">
            <v>540000</v>
          </cell>
          <cell r="BF1504" t="str">
            <v>Природна имовина</v>
          </cell>
        </row>
        <row r="1505">
          <cell r="BE1505">
            <v>541000</v>
          </cell>
          <cell r="BF1505" t="str">
            <v>Земљиште</v>
          </cell>
        </row>
        <row r="1506">
          <cell r="BE1506">
            <v>541100</v>
          </cell>
          <cell r="BF1506" t="str">
            <v>Земљиште</v>
          </cell>
        </row>
        <row r="1507">
          <cell r="BE1507">
            <v>541110</v>
          </cell>
          <cell r="BF1507" t="str">
            <v>Набавка земљишта</v>
          </cell>
        </row>
        <row r="1508">
          <cell r="BE1508">
            <v>541111</v>
          </cell>
          <cell r="BF1508" t="str">
            <v>Набавка пољопривредног земљишта</v>
          </cell>
        </row>
        <row r="1509">
          <cell r="BE1509">
            <v>541112</v>
          </cell>
          <cell r="BF1509" t="str">
            <v>Набавка грађевинског земљишта</v>
          </cell>
        </row>
        <row r="1510">
          <cell r="BE1510">
            <v>541113</v>
          </cell>
          <cell r="BF1510" t="str">
            <v>Набавка земљишта које се налази испод зграда и објеката</v>
          </cell>
        </row>
        <row r="1511">
          <cell r="BE1511">
            <v>541114</v>
          </cell>
          <cell r="BF1511" t="str">
            <v>Набавка спортских терена и придружених водених површина</v>
          </cell>
        </row>
        <row r="1512">
          <cell r="BE1512">
            <v>541115</v>
          </cell>
          <cell r="BF1512" t="str">
            <v>Набавка другог земљишта и придружених водених површина</v>
          </cell>
        </row>
        <row r="1513">
          <cell r="BE1513">
            <v>541120</v>
          </cell>
          <cell r="BF1513" t="str">
            <v>Побољшања земљишта</v>
          </cell>
        </row>
        <row r="1514">
          <cell r="BE1514">
            <v>541121</v>
          </cell>
          <cell r="BF1514" t="str">
            <v>Побољшања пољопривредног земљишта</v>
          </cell>
        </row>
        <row r="1515">
          <cell r="BE1515">
            <v>541122</v>
          </cell>
          <cell r="BF1515" t="str">
            <v>Побољшања грађевинског земљишта</v>
          </cell>
        </row>
        <row r="1516">
          <cell r="BE1516">
            <v>541123</v>
          </cell>
          <cell r="BF1516" t="str">
            <v>Побољшања земљишта које се налази испод зграда и објеката</v>
          </cell>
        </row>
        <row r="1517">
          <cell r="BE1517">
            <v>541124</v>
          </cell>
          <cell r="BF1517" t="str">
            <v>Побољшања спортских терена и придружене водене површине</v>
          </cell>
        </row>
        <row r="1518">
          <cell r="BE1518">
            <v>541125</v>
          </cell>
          <cell r="BF1518" t="str">
            <v>Побољшања другог земљишта и придружене водене површине</v>
          </cell>
        </row>
        <row r="1519">
          <cell r="BE1519">
            <v>542000</v>
          </cell>
          <cell r="BF1519" t="str">
            <v>Рудна богатства</v>
          </cell>
        </row>
        <row r="1520">
          <cell r="BE1520">
            <v>542100</v>
          </cell>
          <cell r="BF1520" t="str">
            <v>Копови</v>
          </cell>
        </row>
        <row r="1521">
          <cell r="BE1521">
            <v>542110</v>
          </cell>
          <cell r="BF1521" t="str">
            <v>Копови</v>
          </cell>
        </row>
        <row r="1522">
          <cell r="BE1522">
            <v>542111</v>
          </cell>
          <cell r="BF1522" t="str">
            <v>Копови</v>
          </cell>
        </row>
        <row r="1523">
          <cell r="BE1523">
            <v>542112</v>
          </cell>
          <cell r="BF1523" t="str">
            <v>Набавка угља, нафте и природног гаса</v>
          </cell>
        </row>
        <row r="1524">
          <cell r="BE1524">
            <v>542113</v>
          </cell>
          <cell r="BF1524" t="str">
            <v>Набавка минералних резерви метала</v>
          </cell>
        </row>
        <row r="1525">
          <cell r="BE1525">
            <v>542120</v>
          </cell>
          <cell r="BF1525" t="str">
            <v>Побољшања копова</v>
          </cell>
        </row>
        <row r="1526">
          <cell r="BE1526">
            <v>542121</v>
          </cell>
          <cell r="BF1526" t="str">
            <v>Побољшање копова</v>
          </cell>
        </row>
        <row r="1527">
          <cell r="BE1527">
            <v>542122</v>
          </cell>
          <cell r="BF1527" t="str">
            <v>Побољшања угља, нафте и природног гаса</v>
          </cell>
        </row>
        <row r="1528">
          <cell r="BE1528">
            <v>542123</v>
          </cell>
          <cell r="BF1528" t="str">
            <v>Побољшање металних минералних резерви</v>
          </cell>
        </row>
        <row r="1529">
          <cell r="BE1529">
            <v>543000</v>
          </cell>
          <cell r="BF1529" t="str">
            <v>Шуме и воде</v>
          </cell>
        </row>
        <row r="1530">
          <cell r="BE1530">
            <v>543100</v>
          </cell>
          <cell r="BF1530" t="str">
            <v>Шуме</v>
          </cell>
        </row>
        <row r="1531">
          <cell r="BE1531">
            <v>543110</v>
          </cell>
          <cell r="BF1531" t="str">
            <v>Шуме</v>
          </cell>
        </row>
        <row r="1532">
          <cell r="BE1532">
            <v>543111</v>
          </cell>
          <cell r="BF1532" t="str">
            <v>Набавка шума</v>
          </cell>
        </row>
        <row r="1533">
          <cell r="BE1533">
            <v>543120</v>
          </cell>
          <cell r="BF1533" t="str">
            <v>Побољшања шуме</v>
          </cell>
        </row>
        <row r="1534">
          <cell r="BE1534">
            <v>543121</v>
          </cell>
          <cell r="BF1534" t="str">
            <v>Побољшања шума</v>
          </cell>
        </row>
        <row r="1535">
          <cell r="BE1535">
            <v>543200</v>
          </cell>
          <cell r="BF1535" t="str">
            <v>Воде</v>
          </cell>
        </row>
        <row r="1536">
          <cell r="BE1536">
            <v>543210</v>
          </cell>
          <cell r="BF1536" t="str">
            <v>Воде</v>
          </cell>
        </row>
        <row r="1537">
          <cell r="BE1537">
            <v>543211</v>
          </cell>
          <cell r="BF1537" t="str">
            <v>Набавка воде</v>
          </cell>
        </row>
        <row r="1538">
          <cell r="BE1538">
            <v>543220</v>
          </cell>
          <cell r="BF1538" t="str">
            <v>Побољшања воде</v>
          </cell>
        </row>
        <row r="1539">
          <cell r="BE1539">
            <v>543221</v>
          </cell>
          <cell r="BF1539" t="str">
            <v>Побољшања воде</v>
          </cell>
        </row>
        <row r="1540">
          <cell r="BE1540">
            <v>550000</v>
          </cell>
          <cell r="BF1540" t="str">
            <v>Нефинансијска имовина која се финансира из средстава за реализацију националног инвестиционог плана</v>
          </cell>
        </row>
        <row r="1541">
          <cell r="BE1541">
            <v>551000</v>
          </cell>
          <cell r="BF1541" t="str">
            <v>Нефинансијска имовина која се финансира из средстава за реализацију националног инвестиционог плана</v>
          </cell>
        </row>
        <row r="1542">
          <cell r="BE1542">
            <v>551100</v>
          </cell>
          <cell r="BF1542" t="str">
            <v>Нефинансијска имовина која се финансира из средстава за реализацију националног инвестиционог плана</v>
          </cell>
        </row>
        <row r="1543">
          <cell r="BE1543">
            <v>551110</v>
          </cell>
          <cell r="BF1543" t="str">
            <v>Нефинансијска имовина која се финансира из средстава за реализацију националног инвестиционог плана</v>
          </cell>
        </row>
        <row r="1544">
          <cell r="BE1544">
            <v>551111</v>
          </cell>
          <cell r="BF1544" t="str">
            <v>Нефинансијска имовина која се финансира из средстава за реализацију националног инвестиционог плана</v>
          </cell>
        </row>
        <row r="1545">
          <cell r="BE1545">
            <v>551120</v>
          </cell>
          <cell r="BF1545" t="str">
            <v>Нефинансијска имовина која се финансира из средстава за реализацију националног инвестиционог плана на територији АП Војводине</v>
          </cell>
        </row>
        <row r="1546">
          <cell r="BE1546">
            <v>551121</v>
          </cell>
          <cell r="BF1546" t="str">
            <v>Нефинансијска имовина која се финансира из средстава за реализацију националног инвестиционог плана на територији АП Војводине</v>
          </cell>
        </row>
        <row r="1547">
          <cell r="BE1547">
            <v>600000</v>
          </cell>
          <cell r="BF1547" t="str">
            <v>Издаци за отплату главнице и набавку финансијске имовине</v>
          </cell>
        </row>
        <row r="1548">
          <cell r="BE1548">
            <v>610000</v>
          </cell>
          <cell r="BF1548" t="str">
            <v>Отплата главнице</v>
          </cell>
        </row>
        <row r="1549">
          <cell r="BE1549">
            <v>611000</v>
          </cell>
          <cell r="BF1549" t="str">
            <v>Отплата главнице домаћим кредиторима</v>
          </cell>
        </row>
        <row r="1550">
          <cell r="BE1550">
            <v>611100</v>
          </cell>
          <cell r="BF1550" t="str">
            <v>Отплата главнице на домаће хартије од вредности, изузев акција</v>
          </cell>
        </row>
        <row r="1551">
          <cell r="BE1551">
            <v>611110</v>
          </cell>
          <cell r="BF1551" t="str">
            <v>Отплата главнице на домаће краткорочне хартије од вредности, изузев акција</v>
          </cell>
        </row>
        <row r="1552">
          <cell r="BE1552">
            <v>611111</v>
          </cell>
          <cell r="BF1552" t="str">
            <v>Отплата главнице на домаће краткорочне хартије од вредности, изузев акција</v>
          </cell>
        </row>
        <row r="1553">
          <cell r="BE1553">
            <v>611120</v>
          </cell>
          <cell r="BF1553" t="str">
            <v>Отплата главнице на домаће дугорочне хартије од вредности, изузев акција</v>
          </cell>
        </row>
        <row r="1554">
          <cell r="BE1554">
            <v>611121</v>
          </cell>
          <cell r="BF1554" t="str">
            <v>Отплата главнице на домаће дугорочне хартије од вредности, изузев акција</v>
          </cell>
        </row>
        <row r="1555">
          <cell r="BE1555">
            <v>611122</v>
          </cell>
          <cell r="BF1555" t="str">
            <v>Дисконти на домаће дугорочне хартије од вредности, изузев акција</v>
          </cell>
        </row>
        <row r="1556">
          <cell r="BE1556">
            <v>611200</v>
          </cell>
          <cell r="BF1556" t="str">
            <v>Отплата главнице осталим нивоима власти</v>
          </cell>
        </row>
        <row r="1557">
          <cell r="BE1557">
            <v>611210</v>
          </cell>
          <cell r="BF1557" t="str">
            <v>Отплата главнице нивоу Републике</v>
          </cell>
        </row>
        <row r="1558">
          <cell r="BE1558">
            <v>611211</v>
          </cell>
          <cell r="BF1558" t="str">
            <v>Отплата главнице нивоу Републике</v>
          </cell>
        </row>
        <row r="1559">
          <cell r="BE1559">
            <v>611220</v>
          </cell>
          <cell r="BF1559" t="str">
            <v>Отплата главнице нивоу територијалних аутономија</v>
          </cell>
        </row>
        <row r="1560">
          <cell r="BE1560">
            <v>611221</v>
          </cell>
          <cell r="BF1560" t="str">
            <v>Отплата главнице нивоу територијалних аутономија</v>
          </cell>
        </row>
        <row r="1561">
          <cell r="BE1561">
            <v>611230</v>
          </cell>
          <cell r="BF1561" t="str">
            <v>Отплата главнице нивоу градова</v>
          </cell>
        </row>
        <row r="1562">
          <cell r="BE1562">
            <v>611231</v>
          </cell>
          <cell r="BF1562" t="str">
            <v>Отплата главнице нивоу градова</v>
          </cell>
        </row>
        <row r="1563">
          <cell r="BE1563">
            <v>611240</v>
          </cell>
          <cell r="BF1563" t="str">
            <v>Отплата главнице нивоу општина</v>
          </cell>
        </row>
        <row r="1564">
          <cell r="BE1564">
            <v>611241</v>
          </cell>
          <cell r="BF1564" t="str">
            <v>Отплата главнице нивоу општина</v>
          </cell>
        </row>
        <row r="1565">
          <cell r="BE1565">
            <v>611250</v>
          </cell>
          <cell r="BF1565" t="str">
            <v>Отплата главнице организацијама обавезног социјалног осигурања</v>
          </cell>
        </row>
        <row r="1566">
          <cell r="BE1566">
            <v>611251</v>
          </cell>
          <cell r="BF1566" t="str">
            <v>Отплата главнице Републичком фонду за здравствено осигурање</v>
          </cell>
        </row>
        <row r="1567">
          <cell r="BE1567">
            <v>611252</v>
          </cell>
          <cell r="BF1567" t="str">
            <v>Отплата главнице Републичком фонду за ПИО</v>
          </cell>
        </row>
        <row r="1568">
          <cell r="BE1568">
            <v>611255</v>
          </cell>
          <cell r="BF1568" t="str">
            <v>Отплата главнице Националној служби за запошљавање</v>
          </cell>
        </row>
        <row r="1569">
          <cell r="BE1569">
            <v>611256</v>
          </cell>
          <cell r="BF1569" t="str">
            <v>Отплата главнице Фонду за социјално осигурање војних осигураника</v>
          </cell>
        </row>
        <row r="1570">
          <cell r="BE1570">
            <v>611300</v>
          </cell>
          <cell r="BF1570" t="str">
            <v>Отплата главнице домаћим јавним финансијским институцијама</v>
          </cell>
        </row>
        <row r="1571">
          <cell r="BE1571">
            <v>611310</v>
          </cell>
          <cell r="BF1571" t="str">
            <v>Отплата главнице НБС</v>
          </cell>
        </row>
        <row r="1572">
          <cell r="BE1572">
            <v>611311</v>
          </cell>
          <cell r="BF1572" t="str">
            <v>Отплата главнице НБС</v>
          </cell>
        </row>
        <row r="1573">
          <cell r="BE1573">
            <v>611390</v>
          </cell>
          <cell r="BF1573" t="str">
            <v>Отплата главнице осталим домаћим јавним финансијским институцијама</v>
          </cell>
        </row>
        <row r="1574">
          <cell r="BE1574">
            <v>611391</v>
          </cell>
          <cell r="BF1574" t="str">
            <v>Отплата главнице осталим домаћим јавним финансијским институцијама</v>
          </cell>
        </row>
        <row r="1575">
          <cell r="BE1575">
            <v>611400</v>
          </cell>
          <cell r="BF1575" t="str">
            <v>Отплата главнице домаћим пословним банкама</v>
          </cell>
        </row>
        <row r="1576">
          <cell r="BE1576">
            <v>611410</v>
          </cell>
          <cell r="BF1576" t="str">
            <v>Отплата главнице домаћим пословним банкама</v>
          </cell>
        </row>
        <row r="1577">
          <cell r="BE1577">
            <v>611411</v>
          </cell>
          <cell r="BF1577" t="str">
            <v>Отплата главнице домаћим пословним банкама</v>
          </cell>
        </row>
        <row r="1578">
          <cell r="BE1578">
            <v>611500</v>
          </cell>
          <cell r="BF1578" t="str">
            <v>Отплата главнице осталим домаћим кредиторима</v>
          </cell>
        </row>
        <row r="1579">
          <cell r="BE1579">
            <v>611510</v>
          </cell>
          <cell r="BF1579" t="str">
            <v>Отплата главнице осталим домаћим кредиторима</v>
          </cell>
        </row>
        <row r="1580">
          <cell r="BE1580">
            <v>611511</v>
          </cell>
          <cell r="BF1580" t="str">
            <v>Отплата главнице осталим домаћим кредиторима</v>
          </cell>
        </row>
        <row r="1581">
          <cell r="BE1581">
            <v>611600</v>
          </cell>
          <cell r="BF1581" t="str">
            <v>Отплата главнице домаћинствима у земљи</v>
          </cell>
        </row>
        <row r="1582">
          <cell r="BE1582">
            <v>611610</v>
          </cell>
          <cell r="BF1582" t="str">
            <v>Отплата главнице домаћинствима у земљи</v>
          </cell>
        </row>
        <row r="1583">
          <cell r="BE1583">
            <v>611611</v>
          </cell>
          <cell r="BF1583" t="str">
            <v>Отплата главнице домаћинствима у земљи</v>
          </cell>
        </row>
        <row r="1584">
          <cell r="BE1584">
            <v>611700</v>
          </cell>
          <cell r="BF1584" t="str">
            <v>Отплата главнице на домаће финансијске деривате</v>
          </cell>
        </row>
        <row r="1585">
          <cell r="BE1585">
            <v>611710</v>
          </cell>
          <cell r="BF1585" t="str">
            <v>Отплата главнице на домаће финансијске деривате</v>
          </cell>
        </row>
        <row r="1586">
          <cell r="BE1586">
            <v>611711</v>
          </cell>
          <cell r="BF1586" t="str">
            <v>Отплата главнице на домаће финансијске деривате</v>
          </cell>
        </row>
        <row r="1587">
          <cell r="BE1587">
            <v>611800</v>
          </cell>
          <cell r="BF1587" t="str">
            <v>Отплата домаћих меница</v>
          </cell>
        </row>
        <row r="1588">
          <cell r="BE1588">
            <v>611810</v>
          </cell>
          <cell r="BF1588" t="str">
            <v>Отплата домаћих меница</v>
          </cell>
        </row>
        <row r="1589">
          <cell r="BE1589">
            <v>611811</v>
          </cell>
          <cell r="BF1589" t="str">
            <v>Отплата домаћих меница</v>
          </cell>
        </row>
        <row r="1590">
          <cell r="BE1590">
            <v>611900</v>
          </cell>
          <cell r="BF1590" t="str">
            <v>Исправка унутрашњег дуга</v>
          </cell>
        </row>
        <row r="1591">
          <cell r="BE1591">
            <v>611910</v>
          </cell>
          <cell r="BF1591" t="str">
            <v>Исправка унутрашњег дуга од осталих нивоа власти за средства отплаћена у току фискалне године</v>
          </cell>
        </row>
        <row r="1592">
          <cell r="BE1592">
            <v>611911</v>
          </cell>
          <cell r="BF1592" t="str">
            <v>Исправка унутрашњег дуга од осталих нивоа власти за средства отплаћена у току фискалне године</v>
          </cell>
        </row>
        <row r="1593">
          <cell r="BE1593">
            <v>611920</v>
          </cell>
          <cell r="BF1593" t="str">
            <v>Исправка унутрашњег дуга од осталих домаћих кредитора за средства отплаћена у току фискалне године</v>
          </cell>
        </row>
        <row r="1594">
          <cell r="BE1594">
            <v>611921</v>
          </cell>
          <cell r="BF1594" t="str">
            <v>Исправка унутрашњег дуга од осталих домаћих кредитора за средства отплаћена у току фискалне године</v>
          </cell>
        </row>
        <row r="1595">
          <cell r="BE1595">
            <v>612000</v>
          </cell>
          <cell r="BF1595" t="str">
            <v>Отплата главнице страним кредиторима</v>
          </cell>
        </row>
        <row r="1596">
          <cell r="BE1596">
            <v>612100</v>
          </cell>
          <cell r="BF1596" t="str">
            <v>Отплата главнице на хартије од вредности, изузев акција, емитоване на иностраном финансијском тржишту</v>
          </cell>
        </row>
        <row r="1597">
          <cell r="BE1597">
            <v>612110</v>
          </cell>
          <cell r="BF1597" t="str">
            <v>Отплата главнице на краткорочне хартије од вредности, изузев акција, емитоване на иностраном финансијском тржишту</v>
          </cell>
        </row>
        <row r="1598">
          <cell r="BE1598">
            <v>612111</v>
          </cell>
          <cell r="BF1598" t="str">
            <v>Отплата главнице на краткорочне хартије од вредности, изузев акција, емитоване на иностраном финансијском тржишту</v>
          </cell>
        </row>
        <row r="1599">
          <cell r="BE1599">
            <v>612120</v>
          </cell>
          <cell r="BF1599" t="str">
            <v>Отплата главнице на дугорочне хартије од вредности, изузев акција, емитоване на иностраном финансијском тржишту</v>
          </cell>
        </row>
        <row r="1600">
          <cell r="BE1600">
            <v>612121</v>
          </cell>
          <cell r="BF1600" t="str">
            <v>Отплата главнице на дугорочне хартије од вредности, изузев акција, емитоване на иностраном финансијском тржишту</v>
          </cell>
        </row>
        <row r="1601">
          <cell r="BE1601">
            <v>612122</v>
          </cell>
          <cell r="BF1601" t="str">
            <v>Дисконти на дугорочне хартије од вредности, изузев акција, емитоване на иностраном финансијском тржишту</v>
          </cell>
        </row>
        <row r="1602">
          <cell r="BE1602">
            <v>612200</v>
          </cell>
          <cell r="BF1602" t="str">
            <v>Отплата главнице страним владама</v>
          </cell>
        </row>
        <row r="1603">
          <cell r="BE1603">
            <v>612210</v>
          </cell>
          <cell r="BF1603" t="str">
            <v>Отплата главнице Париском клубу</v>
          </cell>
        </row>
        <row r="1604">
          <cell r="BE1604">
            <v>612211</v>
          </cell>
          <cell r="BF1604" t="str">
            <v>Отплата главнице Париском клубу</v>
          </cell>
        </row>
        <row r="1605">
          <cell r="BE1605">
            <v>612220</v>
          </cell>
          <cell r="BF1605" t="str">
            <v>Отплата главнице страним извозно увозним банкама</v>
          </cell>
        </row>
        <row r="1606">
          <cell r="BE1606">
            <v>612221</v>
          </cell>
          <cell r="BF1606" t="str">
            <v>Отплата главнице страним извозно увозним банкама</v>
          </cell>
        </row>
        <row r="1607">
          <cell r="BE1607">
            <v>612290</v>
          </cell>
          <cell r="BF1607" t="str">
            <v>Отплата главнице осталим страним владама</v>
          </cell>
        </row>
        <row r="1608">
          <cell r="BE1608">
            <v>612291</v>
          </cell>
          <cell r="BF1608" t="str">
            <v>Отплата главнице осталим страним владама</v>
          </cell>
        </row>
        <row r="1609">
          <cell r="BE1609">
            <v>612300</v>
          </cell>
          <cell r="BF1609" t="str">
            <v>Отплата главнице мултилатералним институцијама</v>
          </cell>
        </row>
        <row r="1610">
          <cell r="BE1610">
            <v>612310</v>
          </cell>
          <cell r="BF1610" t="str">
            <v>Отплата главнице Светској банци</v>
          </cell>
        </row>
        <row r="1611">
          <cell r="BE1611">
            <v>612311</v>
          </cell>
          <cell r="BF1611" t="str">
            <v>Отплата главнице Светској банци</v>
          </cell>
        </row>
        <row r="1612">
          <cell r="BE1612">
            <v>612320</v>
          </cell>
          <cell r="BF1612" t="str">
            <v>Отплата главнице IBRD</v>
          </cell>
        </row>
        <row r="1613">
          <cell r="BE1613">
            <v>612321</v>
          </cell>
          <cell r="BF1613" t="str">
            <v>Отплата главнице IBRD</v>
          </cell>
        </row>
        <row r="1614">
          <cell r="BE1614">
            <v>612330</v>
          </cell>
          <cell r="BF1614" t="str">
            <v>Отплата главнице EBRD</v>
          </cell>
        </row>
        <row r="1615">
          <cell r="BE1615">
            <v>612331</v>
          </cell>
          <cell r="BF1615" t="str">
            <v>Отплата главнице EBRD</v>
          </cell>
        </row>
        <row r="1616">
          <cell r="BE1616">
            <v>612340</v>
          </cell>
          <cell r="BF1616" t="str">
            <v>Отплата главнице EIB</v>
          </cell>
        </row>
        <row r="1617">
          <cell r="BE1617">
            <v>612341</v>
          </cell>
          <cell r="BF1617" t="str">
            <v>Отплата главнице EIB</v>
          </cell>
        </row>
        <row r="1618">
          <cell r="BE1618">
            <v>612350</v>
          </cell>
          <cell r="BF1618" t="str">
            <v>Отплата главнице CEB</v>
          </cell>
        </row>
        <row r="1619">
          <cell r="BE1619">
            <v>612351</v>
          </cell>
          <cell r="BF1619" t="str">
            <v>Отплата главнице CEB</v>
          </cell>
        </row>
        <row r="1620">
          <cell r="BE1620">
            <v>612390</v>
          </cell>
          <cell r="BF1620" t="str">
            <v>Отплата главнице осталим мултилатералним институцијама</v>
          </cell>
        </row>
        <row r="1621">
          <cell r="BE1621">
            <v>612391</v>
          </cell>
          <cell r="BF1621" t="str">
            <v>Отплата главнице осталим мултилатералним институцијама</v>
          </cell>
        </row>
        <row r="1622">
          <cell r="BE1622">
            <v>612400</v>
          </cell>
          <cell r="BF1622" t="str">
            <v>Отплата главнице страним пословним банкама</v>
          </cell>
        </row>
        <row r="1623">
          <cell r="BE1623">
            <v>612410</v>
          </cell>
          <cell r="BF1623" t="str">
            <v>Отплата главнице Лондонском клубу</v>
          </cell>
        </row>
        <row r="1624">
          <cell r="BE1624">
            <v>612411</v>
          </cell>
          <cell r="BF1624" t="str">
            <v>Отплата главнице Лондонском клубу</v>
          </cell>
        </row>
        <row r="1625">
          <cell r="BE1625">
            <v>612490</v>
          </cell>
          <cell r="BF1625" t="str">
            <v>Отплата главнице осталим страним пословним банкама</v>
          </cell>
        </row>
        <row r="1626">
          <cell r="BE1626">
            <v>612491</v>
          </cell>
          <cell r="BF1626" t="str">
            <v>Отплата главнице осталим страним пословним банкама</v>
          </cell>
        </row>
        <row r="1627">
          <cell r="BE1627">
            <v>612500</v>
          </cell>
          <cell r="BF1627" t="str">
            <v>Отплата главнице осталим страним кредиторима</v>
          </cell>
        </row>
        <row r="1628">
          <cell r="BE1628">
            <v>612510</v>
          </cell>
          <cell r="BF1628" t="str">
            <v>Отплата главнице осталим страним кредиторима</v>
          </cell>
        </row>
        <row r="1629">
          <cell r="BE1629">
            <v>612511</v>
          </cell>
          <cell r="BF1629" t="str">
            <v>Отплата главнице осталим страним кредиторима</v>
          </cell>
        </row>
        <row r="1630">
          <cell r="BE1630">
            <v>612600</v>
          </cell>
          <cell r="BF1630" t="str">
            <v>Отплата главнице на стране финансијске деривате</v>
          </cell>
        </row>
        <row r="1631">
          <cell r="BE1631">
            <v>612610</v>
          </cell>
          <cell r="BF1631" t="str">
            <v>Отплата главнице на стране финансијске деривате</v>
          </cell>
        </row>
        <row r="1632">
          <cell r="BE1632">
            <v>612611</v>
          </cell>
          <cell r="BF1632" t="str">
            <v>Отплата главнице на стране финансијске деривате</v>
          </cell>
        </row>
        <row r="1633">
          <cell r="BE1633">
            <v>612900</v>
          </cell>
          <cell r="BF1633" t="str">
            <v>Исправка спољног дуга</v>
          </cell>
        </row>
        <row r="1634">
          <cell r="BE1634">
            <v>612910</v>
          </cell>
          <cell r="BF1634" t="str">
            <v>Исправка спољног дуга за средства отплаћена у фискалној години</v>
          </cell>
        </row>
        <row r="1635">
          <cell r="BE1635">
            <v>612911</v>
          </cell>
          <cell r="BF1635" t="str">
            <v>Исправка спољног дуга за средства отплаћена у фискалној години</v>
          </cell>
        </row>
        <row r="1636">
          <cell r="BE1636">
            <v>613000</v>
          </cell>
          <cell r="BF1636" t="str">
            <v>Отплата главнице по гаранцијама</v>
          </cell>
        </row>
        <row r="1637">
          <cell r="BE1637">
            <v>613100</v>
          </cell>
          <cell r="BF1637" t="str">
            <v>Отплата главнице по гаранцијама</v>
          </cell>
        </row>
        <row r="1638">
          <cell r="BE1638">
            <v>613110</v>
          </cell>
          <cell r="BF1638" t="str">
            <v>Отплата главнице по гаранцијама</v>
          </cell>
        </row>
        <row r="1639">
          <cell r="BE1639">
            <v>613111</v>
          </cell>
          <cell r="BF1639" t="str">
            <v>Отплата главнице по гаранцијама</v>
          </cell>
        </row>
        <row r="1640">
          <cell r="BE1640">
            <v>614000</v>
          </cell>
          <cell r="BF1640" t="str">
            <v>Отплата главнице за финансијски лизинг</v>
          </cell>
        </row>
        <row r="1641">
          <cell r="BE1641">
            <v>614100</v>
          </cell>
          <cell r="BF1641" t="str">
            <v>Отплата главнице за финансијски лизинг</v>
          </cell>
        </row>
        <row r="1642">
          <cell r="BE1642">
            <v>614110</v>
          </cell>
          <cell r="BF1642" t="str">
            <v>Отплата главнице за финансијски лизинг</v>
          </cell>
        </row>
        <row r="1643">
          <cell r="BE1643">
            <v>614111</v>
          </cell>
          <cell r="BF1643" t="str">
            <v>Отплата главнице зa финансијски лизинг</v>
          </cell>
        </row>
        <row r="1644">
          <cell r="BE1644">
            <v>615000</v>
          </cell>
          <cell r="BF1644" t="str">
            <v>Отплата гаранција по комерцијалним трансакцијама</v>
          </cell>
        </row>
        <row r="1645">
          <cell r="BE1645">
            <v>615100</v>
          </cell>
          <cell r="BF1645" t="str">
            <v>Отплата гаранција по комерцијалним трансакцијама</v>
          </cell>
        </row>
        <row r="1646">
          <cell r="BE1646">
            <v>615110</v>
          </cell>
          <cell r="BF1646" t="str">
            <v>Отплата гаранција по комерцијалним трансакцијама</v>
          </cell>
        </row>
        <row r="1647">
          <cell r="BE1647">
            <v>615111</v>
          </cell>
          <cell r="BF1647" t="str">
            <v>Отплата гаранција по комерцијалним трансакцијама</v>
          </cell>
        </row>
        <row r="1648">
          <cell r="BE1648">
            <v>620000</v>
          </cell>
          <cell r="BF1648" t="str">
            <v>Набавка финансијске имовине</v>
          </cell>
        </row>
        <row r="1649">
          <cell r="BE1649">
            <v>621000</v>
          </cell>
          <cell r="BF1649" t="str">
            <v>Набавка домаће финансијске имовине</v>
          </cell>
        </row>
        <row r="1650">
          <cell r="BE1650">
            <v>621100</v>
          </cell>
          <cell r="BF1650" t="str">
            <v>Набавка домаћих хартија од вредности, изузев акција</v>
          </cell>
        </row>
        <row r="1651">
          <cell r="BE1651">
            <v>621110</v>
          </cell>
          <cell r="BF1651" t="str">
            <v>Набавка домаћих краткорочних хартија од вредности, изузев акција</v>
          </cell>
        </row>
        <row r="1652">
          <cell r="BE1652">
            <v>621111</v>
          </cell>
          <cell r="BF1652" t="str">
            <v>Набавка домаћих краткорочних хартија од вредности, изузев акција</v>
          </cell>
        </row>
        <row r="1653">
          <cell r="BE1653">
            <v>621120</v>
          </cell>
          <cell r="BF1653" t="str">
            <v>Набавка домаћих дугорочних хартија од вредности, изузев акција</v>
          </cell>
        </row>
        <row r="1654">
          <cell r="BE1654">
            <v>621121</v>
          </cell>
          <cell r="BF1654" t="str">
            <v>Набавка домаћих дугорочних хартија од вредности, изузев акција</v>
          </cell>
        </row>
        <row r="1655">
          <cell r="BE1655">
            <v>621200</v>
          </cell>
          <cell r="BF1655" t="str">
            <v>Кредити осталим нивоима власти</v>
          </cell>
        </row>
        <row r="1656">
          <cell r="BE1656">
            <v>621210</v>
          </cell>
          <cell r="BF1656" t="str">
            <v>Кредити нивоу Републике</v>
          </cell>
        </row>
        <row r="1657">
          <cell r="BE1657">
            <v>621211</v>
          </cell>
          <cell r="BF1657" t="str">
            <v>Кредити нивоу Републике</v>
          </cell>
        </row>
        <row r="1658">
          <cell r="BE1658">
            <v>621220</v>
          </cell>
          <cell r="BF1658" t="str">
            <v>Кредити нивоу територијалних аутономија</v>
          </cell>
        </row>
        <row r="1659">
          <cell r="BE1659">
            <v>621221</v>
          </cell>
          <cell r="BF1659" t="str">
            <v>Кредити нивоу територијалних аутономија</v>
          </cell>
        </row>
        <row r="1660">
          <cell r="BE1660">
            <v>621230</v>
          </cell>
          <cell r="BF1660" t="str">
            <v>Кредити нивоу градова</v>
          </cell>
        </row>
        <row r="1661">
          <cell r="BE1661">
            <v>621231</v>
          </cell>
          <cell r="BF1661" t="str">
            <v>Кредити нивоу градова</v>
          </cell>
        </row>
        <row r="1662">
          <cell r="BE1662">
            <v>621240</v>
          </cell>
          <cell r="BF1662" t="str">
            <v>Кредити нивоу општина</v>
          </cell>
        </row>
        <row r="1663">
          <cell r="BE1663">
            <v>621241</v>
          </cell>
          <cell r="BF1663" t="str">
            <v>Кредити нивоу општина</v>
          </cell>
        </row>
        <row r="1664">
          <cell r="BE1664">
            <v>621250</v>
          </cell>
          <cell r="BF1664" t="str">
            <v>Кредити организацијама обавезног социјалног осигурања</v>
          </cell>
        </row>
        <row r="1665">
          <cell r="BE1665">
            <v>621251</v>
          </cell>
          <cell r="BF1665" t="str">
            <v>Кредити Републичком фонду за здравствено осигурање</v>
          </cell>
        </row>
        <row r="1666">
          <cell r="BE1666">
            <v>621252</v>
          </cell>
          <cell r="BF1666" t="str">
            <v>Кредити Републичком фонду за ПИО</v>
          </cell>
        </row>
        <row r="1667">
          <cell r="BE1667">
            <v>621255</v>
          </cell>
          <cell r="BF1667" t="str">
            <v>Кредити Националној служби за запошљавање</v>
          </cell>
        </row>
        <row r="1668">
          <cell r="BE1668">
            <v>621256</v>
          </cell>
          <cell r="BF1668" t="str">
            <v>Кредити Фонду за социјално осигурање војних осигураника</v>
          </cell>
        </row>
        <row r="1669">
          <cell r="BE1669">
            <v>621300</v>
          </cell>
          <cell r="BF1669" t="str">
            <v>Кредити домаћим јавним финансијским институцијама</v>
          </cell>
        </row>
        <row r="1670">
          <cell r="BE1670">
            <v>621310</v>
          </cell>
          <cell r="BF1670" t="str">
            <v>Кредити Народној банци Србије</v>
          </cell>
        </row>
        <row r="1671">
          <cell r="BE1671">
            <v>621311</v>
          </cell>
          <cell r="BF1671" t="str">
            <v>Кредити Народној банци Србије</v>
          </cell>
        </row>
        <row r="1672">
          <cell r="BE1672">
            <v>621390</v>
          </cell>
          <cell r="BF1672" t="str">
            <v>Кредити осталим домаћим јавним финансијским институцијама</v>
          </cell>
        </row>
        <row r="1673">
          <cell r="BE1673">
            <v>621391</v>
          </cell>
          <cell r="BF1673" t="str">
            <v>Кредити осталим домаћим јавним финансијским институцијама</v>
          </cell>
        </row>
        <row r="1674">
          <cell r="BE1674">
            <v>621400</v>
          </cell>
          <cell r="BF1674" t="str">
            <v>Кредити домаћим пословним банкама</v>
          </cell>
        </row>
        <row r="1675">
          <cell r="BE1675">
            <v>621410</v>
          </cell>
          <cell r="BF1675" t="str">
            <v>Кредити домаћим пословним банкама</v>
          </cell>
        </row>
        <row r="1676">
          <cell r="BE1676">
            <v>621411</v>
          </cell>
          <cell r="BF1676" t="str">
            <v>Кредити домаћим пословним банкама</v>
          </cell>
        </row>
        <row r="1677">
          <cell r="BE1677">
            <v>621500</v>
          </cell>
          <cell r="BF1677" t="str">
            <v>Кредити домаћим нефинансијским јавним институцијама</v>
          </cell>
        </row>
        <row r="1678">
          <cell r="BE1678">
            <v>621510</v>
          </cell>
          <cell r="BF1678" t="str">
            <v>Кредити домаћим нефинансијским јавним институцијама</v>
          </cell>
        </row>
        <row r="1679">
          <cell r="BE1679">
            <v>621511</v>
          </cell>
          <cell r="BF1679" t="str">
            <v>Кредити домаћим нефинансијским јавним институцијама</v>
          </cell>
        </row>
        <row r="1680">
          <cell r="BE1680">
            <v>621600</v>
          </cell>
          <cell r="BF1680" t="str">
            <v>Кредити физичким лицима и домаћинствима у земљи</v>
          </cell>
        </row>
        <row r="1681">
          <cell r="BE1681">
            <v>621610</v>
          </cell>
          <cell r="BF1681" t="str">
            <v>Кредити физичким лицима и домаћинствима у земљи</v>
          </cell>
        </row>
        <row r="1682">
          <cell r="BE1682">
            <v>621611</v>
          </cell>
          <cell r="BF1682" t="str">
            <v>Кредити физичким лицима у земљи, за потребе становања</v>
          </cell>
        </row>
        <row r="1683">
          <cell r="BE1683">
            <v>621612</v>
          </cell>
          <cell r="BF1683" t="str">
            <v>Кредити физичким лицима у земљи, за комерцијалне потребе</v>
          </cell>
        </row>
        <row r="1684">
          <cell r="BE1684">
            <v>621613</v>
          </cell>
          <cell r="BF1684" t="str">
            <v>Кредити студентима и ученицима у земљи</v>
          </cell>
        </row>
        <row r="1685">
          <cell r="BE1685">
            <v>621700</v>
          </cell>
          <cell r="BF1685" t="str">
            <v>Кредити невладиним организацијама у земљи</v>
          </cell>
        </row>
        <row r="1686">
          <cell r="BE1686">
            <v>621710</v>
          </cell>
          <cell r="BF1686" t="str">
            <v>Кредити невладиним организацијама у земљи</v>
          </cell>
        </row>
        <row r="1687">
          <cell r="BE1687">
            <v>621711</v>
          </cell>
          <cell r="BF1687" t="str">
            <v>Кредити удружењима грађана у земљи</v>
          </cell>
        </row>
        <row r="1688">
          <cell r="BE1688">
            <v>621712</v>
          </cell>
          <cell r="BF1688" t="str">
            <v>Кредити непрофитним организацијама у земљи</v>
          </cell>
        </row>
        <row r="1689">
          <cell r="BE1689">
            <v>621800</v>
          </cell>
          <cell r="BF1689" t="str">
            <v>Кредити домаћим нефинансијским приватним предузећима</v>
          </cell>
        </row>
        <row r="1690">
          <cell r="BE1690">
            <v>621810</v>
          </cell>
          <cell r="BF1690" t="str">
            <v>Кредити домаћим нефинансијским приватним предузећима</v>
          </cell>
        </row>
        <row r="1691">
          <cell r="BE1691">
            <v>621811</v>
          </cell>
          <cell r="BF1691" t="str">
            <v>Кредити домаћим нефинансијским приватним предузећима</v>
          </cell>
        </row>
        <row r="1692">
          <cell r="BE1692">
            <v>621900</v>
          </cell>
          <cell r="BF1692" t="str">
            <v>Набавка домаћих акција и осталог капитала</v>
          </cell>
        </row>
        <row r="1693">
          <cell r="BE1693">
            <v>621910</v>
          </cell>
          <cell r="BF1693" t="str">
            <v>Учешће капитала у домаћим нефинансијским јавним предузећима и институцијама</v>
          </cell>
        </row>
        <row r="1694">
          <cell r="BE1694">
            <v>621911</v>
          </cell>
          <cell r="BF1694" t="str">
            <v>Учешће капитала у домаћим нефинансијским јавним предузећима и институцијама</v>
          </cell>
        </row>
        <row r="1695">
          <cell r="BE1695">
            <v>621920</v>
          </cell>
          <cell r="BF1695" t="str">
            <v>Учешће капитала у домаћим јавним финансијским институцијама</v>
          </cell>
        </row>
        <row r="1696">
          <cell r="BE1696">
            <v>621921</v>
          </cell>
          <cell r="BF1696" t="str">
            <v>Учешће капитала у Народној банци Србије</v>
          </cell>
        </row>
        <row r="1697">
          <cell r="BE1697">
            <v>621922</v>
          </cell>
          <cell r="BF1697" t="str">
            <v>Учешће капитала у осталим јавним финансијским институцијама у земљи</v>
          </cell>
        </row>
        <row r="1698">
          <cell r="BE1698">
            <v>621930</v>
          </cell>
          <cell r="BF1698" t="str">
            <v>Учешће капитала у домаћим нефинансијским приватним предузећима</v>
          </cell>
        </row>
        <row r="1699">
          <cell r="BE1699">
            <v>621931</v>
          </cell>
          <cell r="BF1699" t="str">
            <v>Учешће капитала у домаћим нефинансијским приватним предузећима</v>
          </cell>
        </row>
        <row r="1700">
          <cell r="BE1700">
            <v>621940</v>
          </cell>
          <cell r="BF1700" t="str">
            <v>Учешће капитала у домаћим пословним банкама</v>
          </cell>
        </row>
        <row r="1701">
          <cell r="BE1701">
            <v>621941</v>
          </cell>
          <cell r="BF1701" t="str">
            <v>Учешће капитала у домаћим пословним банкама</v>
          </cell>
        </row>
        <row r="1702">
          <cell r="BE1702">
            <v>622000</v>
          </cell>
          <cell r="BF1702" t="str">
            <v>Набавка стране финансијске имовине</v>
          </cell>
        </row>
        <row r="1703">
          <cell r="BE1703">
            <v>622100</v>
          </cell>
          <cell r="BF1703" t="str">
            <v>Набавка страних хартија од вредности, изузев акција</v>
          </cell>
        </row>
        <row r="1704">
          <cell r="BE1704">
            <v>622110</v>
          </cell>
          <cell r="BF1704" t="str">
            <v>Набавка страних краткорочних хартија од вредности, изузев акција</v>
          </cell>
        </row>
        <row r="1705">
          <cell r="BE1705">
            <v>622111</v>
          </cell>
          <cell r="BF1705" t="str">
            <v>Набавка страних краткорочних хартија од вредности, изузев акција</v>
          </cell>
        </row>
        <row r="1706">
          <cell r="BE1706">
            <v>622120</v>
          </cell>
          <cell r="BF1706" t="str">
            <v>Набавка страних дугорочних хартија од вредности, изузев акција</v>
          </cell>
        </row>
        <row r="1707">
          <cell r="BE1707">
            <v>622121</v>
          </cell>
          <cell r="BF1707" t="str">
            <v>Набавка страних дугорочних хартија од вредности, изузев акција</v>
          </cell>
        </row>
        <row r="1708">
          <cell r="BE1708">
            <v>622200</v>
          </cell>
          <cell r="BF1708" t="str">
            <v>Кредити страним владама</v>
          </cell>
        </row>
        <row r="1709">
          <cell r="BE1709">
            <v>622210</v>
          </cell>
          <cell r="BF1709" t="str">
            <v>Кредити страним владама</v>
          </cell>
        </row>
        <row r="1710">
          <cell r="BE1710">
            <v>622211</v>
          </cell>
          <cell r="BF1710" t="str">
            <v>Кредити страним владама</v>
          </cell>
        </row>
        <row r="1711">
          <cell r="BE1711">
            <v>622300</v>
          </cell>
          <cell r="BF1711" t="str">
            <v>Кредити међународним организацијама</v>
          </cell>
        </row>
        <row r="1712">
          <cell r="BE1712">
            <v>622310</v>
          </cell>
          <cell r="BF1712" t="str">
            <v>Кредити међународним организацијама</v>
          </cell>
        </row>
        <row r="1713">
          <cell r="BE1713">
            <v>622311</v>
          </cell>
          <cell r="BF1713" t="str">
            <v>Кредити међународним организацијама</v>
          </cell>
        </row>
        <row r="1714">
          <cell r="BE1714">
            <v>622312</v>
          </cell>
          <cell r="BF1714" t="str">
            <v>Кредити за премошћавање финансирања пројеката ЕУ</v>
          </cell>
        </row>
        <row r="1715">
          <cell r="BE1715">
            <v>622400</v>
          </cell>
          <cell r="BF1715" t="str">
            <v>Кредити страним пословним банкама</v>
          </cell>
        </row>
        <row r="1716">
          <cell r="BE1716">
            <v>622410</v>
          </cell>
          <cell r="BF1716" t="str">
            <v>Кредити страним пословним банкама</v>
          </cell>
        </row>
        <row r="1717">
          <cell r="BE1717">
            <v>622411</v>
          </cell>
          <cell r="BF1717" t="str">
            <v>Кредити страним пословним банкама</v>
          </cell>
        </row>
        <row r="1718">
          <cell r="BE1718">
            <v>622500</v>
          </cell>
          <cell r="BF1718" t="str">
            <v>Кредити страним нефинансијским институцијама</v>
          </cell>
        </row>
        <row r="1719">
          <cell r="BE1719">
            <v>622510</v>
          </cell>
          <cell r="BF1719" t="str">
            <v>Кредити страним нефинансијским институцијама</v>
          </cell>
        </row>
        <row r="1720">
          <cell r="BE1720">
            <v>622511</v>
          </cell>
          <cell r="BF1720" t="str">
            <v>Кредити страним нефинансијским институцијама</v>
          </cell>
        </row>
        <row r="1721">
          <cell r="BE1721">
            <v>622600</v>
          </cell>
          <cell r="BF1721" t="str">
            <v>Кредити страним невладиним организацијама</v>
          </cell>
        </row>
        <row r="1722">
          <cell r="BE1722">
            <v>622610</v>
          </cell>
          <cell r="BF1722" t="str">
            <v>Кредити страним невладиним организацијама</v>
          </cell>
        </row>
        <row r="1723">
          <cell r="BE1723">
            <v>622611</v>
          </cell>
          <cell r="BF1723" t="str">
            <v>Кредити страним удружењима грађана</v>
          </cell>
        </row>
        <row r="1724">
          <cell r="BE1724">
            <v>622612</v>
          </cell>
          <cell r="BF1724" t="str">
            <v>Кредити страним непрофитним институцијама</v>
          </cell>
        </row>
        <row r="1725">
          <cell r="BE1725">
            <v>622700</v>
          </cell>
          <cell r="BF1725" t="str">
            <v>Набавка страних акција и осталог капитала</v>
          </cell>
        </row>
        <row r="1726">
          <cell r="BE1726">
            <v>622710</v>
          </cell>
          <cell r="BF1726" t="str">
            <v>Учешће капитала у међународним финансијским институцијама</v>
          </cell>
        </row>
        <row r="1727">
          <cell r="BE1727">
            <v>622711</v>
          </cell>
          <cell r="BF1727" t="str">
            <v>Учешће капитала у међународним финансијским институцијама</v>
          </cell>
        </row>
        <row r="1728">
          <cell r="BE1728">
            <v>622720</v>
          </cell>
          <cell r="BF1728" t="str">
            <v>Учешће капитала у страним компанијама и нефинансијским институцијама</v>
          </cell>
        </row>
        <row r="1729">
          <cell r="BE1729">
            <v>622721</v>
          </cell>
          <cell r="BF1729" t="str">
            <v>Учешће капитала у страним компанијама и нефинансијским институцијама</v>
          </cell>
        </row>
        <row r="1730">
          <cell r="BE1730">
            <v>622800</v>
          </cell>
          <cell r="BF1730" t="str">
            <v>Куповина стране валуте</v>
          </cell>
        </row>
        <row r="1731">
          <cell r="BE1731">
            <v>622810</v>
          </cell>
          <cell r="BF1731" t="str">
            <v>Куповина стране валуте</v>
          </cell>
        </row>
        <row r="1732">
          <cell r="BE1732">
            <v>622811</v>
          </cell>
          <cell r="BF1732" t="str">
            <v>Куповина стране валуте</v>
          </cell>
        </row>
        <row r="1733">
          <cell r="BE1733">
            <v>623000</v>
          </cell>
          <cell r="BF1733" t="str">
            <v>Набавка финансијске имовине која се финансира из средстава за реализацију националног инвестиционог плана</v>
          </cell>
        </row>
        <row r="1734">
          <cell r="BE1734">
            <v>623100</v>
          </cell>
          <cell r="BF1734" t="str">
            <v>Набавка финансијске имовине која се финансира из средстава за реализацију националног инвестиционог плана</v>
          </cell>
        </row>
        <row r="1735">
          <cell r="BE1735">
            <v>623110</v>
          </cell>
          <cell r="BF1735" t="str">
            <v>Набавка финансијске имовине која се финансира из средстава за реализацију националног инвестиционог плана</v>
          </cell>
        </row>
        <row r="1736">
          <cell r="BE1736">
            <v>623111</v>
          </cell>
          <cell r="BF1736" t="str">
            <v>Набавка финансијске имовине која се финансира из средстава за реализацију националног инвестиционог плана</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47"/>
    <pageSetUpPr fitToPage="1"/>
  </sheetPr>
  <dimension ref="A5:CL349"/>
  <sheetViews>
    <sheetView tabSelected="1" view="pageBreakPreview" topLeftCell="A229" zoomScale="70" zoomScaleNormal="90" zoomScaleSheetLayoutView="70" workbookViewId="0">
      <selection activeCell="L252" sqref="L252"/>
    </sheetView>
  </sheetViews>
  <sheetFormatPr defaultColWidth="9.140625" defaultRowHeight="15" x14ac:dyDescent="0.25"/>
  <cols>
    <col min="1" max="1" width="8.140625" style="187" customWidth="1"/>
    <col min="2" max="2" width="10" style="2" customWidth="1"/>
    <col min="3" max="3" width="41.85546875" style="2" customWidth="1"/>
    <col min="4" max="4" width="18.42578125" style="157" customWidth="1"/>
    <col min="5" max="5" width="17.28515625" style="157" customWidth="1"/>
    <col min="6" max="6" width="17.7109375" style="30" customWidth="1"/>
    <col min="7" max="7" width="16.85546875" style="30" customWidth="1"/>
    <col min="8" max="8" width="17.28515625" style="32" customWidth="1"/>
    <col min="9" max="9" width="17.7109375" style="32" customWidth="1"/>
    <col min="10" max="10" width="18.42578125" style="32" customWidth="1"/>
    <col min="11" max="11" width="17.7109375" style="32" customWidth="1"/>
    <col min="12" max="12" width="18.5703125" style="289" customWidth="1"/>
    <col min="13" max="13" width="21.5703125" style="289" customWidth="1"/>
    <col min="14" max="14" width="18.28515625" style="2" customWidth="1"/>
    <col min="15" max="15" width="16.42578125" style="2" customWidth="1"/>
    <col min="16" max="16" width="15.7109375" style="2" customWidth="1"/>
    <col min="17" max="17" width="17.28515625" style="2" customWidth="1"/>
    <col min="18" max="18" width="13" style="314" customWidth="1"/>
    <col min="19" max="19" width="13.5703125" style="2" customWidth="1"/>
    <col min="20" max="25" width="9.140625" style="2"/>
    <col min="26" max="28" width="9.140625" style="2" hidden="1" customWidth="1"/>
    <col min="29" max="29" width="76.5703125" style="2" hidden="1" customWidth="1"/>
    <col min="30" max="36" width="9.140625" style="2" hidden="1" customWidth="1"/>
    <col min="37" max="37" width="9.140625" style="13" hidden="1" customWidth="1"/>
    <col min="38" max="44" width="9.140625" style="2" hidden="1" customWidth="1"/>
    <col min="45" max="45" width="9.7109375" style="2" hidden="1" customWidth="1"/>
    <col min="46" max="46" width="9.140625" style="2" hidden="1" customWidth="1"/>
    <col min="47" max="47" width="0" style="27" hidden="1" customWidth="1"/>
    <col min="48" max="48" width="0" style="12" hidden="1" customWidth="1"/>
    <col min="49" max="50" width="9.140625" style="2"/>
    <col min="51" max="60" width="9.140625" style="11"/>
    <col min="61" max="16384" width="9.140625" style="2"/>
  </cols>
  <sheetData>
    <row r="5" spans="1:60" ht="33" customHeight="1" x14ac:dyDescent="0.25">
      <c r="A5" s="572" t="s">
        <v>301</v>
      </c>
      <c r="B5" s="572"/>
      <c r="C5" s="572"/>
      <c r="D5" s="572"/>
      <c r="E5" s="572"/>
      <c r="F5" s="572"/>
      <c r="G5" s="572"/>
      <c r="H5" s="572"/>
      <c r="I5" s="572"/>
      <c r="J5" s="572"/>
      <c r="K5" s="572"/>
      <c r="L5" s="572"/>
      <c r="M5" s="572"/>
      <c r="N5" s="572"/>
      <c r="O5" s="572"/>
      <c r="P5" s="572"/>
      <c r="Q5" s="572"/>
      <c r="R5" s="326"/>
      <c r="S5" s="513"/>
      <c r="Z5" s="11"/>
      <c r="AA5" s="11"/>
      <c r="AB5" s="11"/>
      <c r="AC5" s="11"/>
      <c r="AD5" s="565"/>
      <c r="AE5" s="565"/>
      <c r="AF5" s="565"/>
      <c r="AG5" s="565"/>
      <c r="AH5" s="565"/>
      <c r="AI5" s="565"/>
      <c r="AJ5" s="565"/>
      <c r="AK5" s="565"/>
      <c r="AL5" s="565"/>
      <c r="AM5" s="565"/>
      <c r="AN5" s="11"/>
      <c r="AO5" s="11"/>
      <c r="AP5" s="11"/>
      <c r="AQ5" s="11"/>
      <c r="AR5" s="11"/>
      <c r="AS5" s="11"/>
      <c r="AU5" s="564"/>
      <c r="AV5" s="564"/>
      <c r="AX5" s="327"/>
      <c r="AY5" s="328"/>
      <c r="AZ5" s="328"/>
      <c r="BB5" s="328"/>
      <c r="BC5" s="328"/>
      <c r="BD5" s="328"/>
      <c r="BG5" s="329"/>
      <c r="BH5" s="330"/>
    </row>
    <row r="6" spans="1:60" s="332" customFormat="1" ht="24" customHeight="1" x14ac:dyDescent="0.25">
      <c r="A6" s="571" t="s">
        <v>127</v>
      </c>
      <c r="B6" s="571"/>
      <c r="C6" s="571"/>
      <c r="D6" s="571"/>
      <c r="E6" s="571"/>
      <c r="F6" s="571"/>
      <c r="G6" s="571"/>
      <c r="H6" s="571"/>
      <c r="I6" s="571"/>
      <c r="J6" s="571"/>
      <c r="K6" s="571"/>
      <c r="L6" s="571"/>
      <c r="M6" s="571"/>
      <c r="N6" s="571"/>
      <c r="O6" s="571"/>
      <c r="P6" s="571"/>
      <c r="Q6" s="571"/>
      <c r="R6" s="331"/>
      <c r="S6" s="327"/>
      <c r="Z6" s="333"/>
      <c r="AA6" s="333"/>
      <c r="AB6" s="333"/>
      <c r="AC6" s="333"/>
      <c r="AD6" s="334"/>
      <c r="AE6" s="334"/>
      <c r="AF6" s="334"/>
      <c r="AG6" s="334"/>
      <c r="AH6" s="334"/>
      <c r="AI6" s="334"/>
      <c r="AJ6" s="334"/>
      <c r="AK6" s="334"/>
      <c r="AL6" s="334"/>
      <c r="AM6" s="334"/>
      <c r="AN6" s="333"/>
      <c r="AO6" s="333"/>
      <c r="AP6" s="333"/>
      <c r="AQ6" s="333"/>
      <c r="AR6" s="333"/>
      <c r="AS6" s="333"/>
      <c r="AU6" s="335"/>
      <c r="AV6" s="335"/>
      <c r="AX6" s="336"/>
      <c r="AY6" s="337"/>
      <c r="AZ6" s="338"/>
      <c r="BA6" s="333"/>
      <c r="BB6" s="338"/>
      <c r="BC6" s="339"/>
      <c r="BD6" s="338"/>
      <c r="BE6" s="333"/>
      <c r="BF6" s="333"/>
      <c r="BG6" s="338"/>
      <c r="BH6" s="340"/>
    </row>
    <row r="7" spans="1:60" s="342" customFormat="1" ht="15.75" hidden="1" customHeight="1" x14ac:dyDescent="0.25">
      <c r="A7" s="506"/>
      <c r="B7" s="507"/>
      <c r="C7" s="508"/>
      <c r="D7" s="509"/>
      <c r="E7" s="509"/>
      <c r="F7" s="510"/>
      <c r="G7" s="510"/>
      <c r="H7" s="511"/>
      <c r="I7" s="511"/>
      <c r="J7" s="511"/>
      <c r="K7" s="511"/>
      <c r="L7" s="512"/>
      <c r="M7" s="512"/>
      <c r="N7" s="508"/>
      <c r="O7" s="508"/>
      <c r="P7" s="508"/>
      <c r="Q7" s="508"/>
      <c r="R7" s="341"/>
      <c r="Z7" s="343"/>
      <c r="AA7" s="343"/>
      <c r="AB7" s="343"/>
      <c r="AC7" s="343"/>
      <c r="AD7" s="567"/>
      <c r="AE7" s="568"/>
      <c r="AF7" s="567"/>
      <c r="AG7" s="568"/>
      <c r="AH7" s="567"/>
      <c r="AI7" s="568"/>
      <c r="AJ7" s="567"/>
      <c r="AK7" s="568"/>
      <c r="AL7" s="567"/>
      <c r="AM7" s="568"/>
      <c r="AN7" s="343"/>
      <c r="AO7" s="343"/>
      <c r="AP7" s="343"/>
      <c r="AQ7" s="343"/>
      <c r="AR7" s="343"/>
      <c r="AS7" s="343"/>
      <c r="AU7" s="344"/>
      <c r="AV7" s="344"/>
      <c r="AX7" s="336"/>
      <c r="AY7" s="337"/>
      <c r="AZ7" s="338"/>
      <c r="BA7" s="343"/>
      <c r="BB7" s="338"/>
      <c r="BC7" s="345"/>
      <c r="BD7" s="338"/>
      <c r="BE7" s="343"/>
      <c r="BF7" s="343"/>
      <c r="BG7" s="338"/>
      <c r="BH7" s="346"/>
    </row>
    <row r="8" spans="1:60" s="342" customFormat="1" ht="28.15" customHeight="1" x14ac:dyDescent="0.25">
      <c r="A8" s="573" t="s">
        <v>158</v>
      </c>
      <c r="B8" s="573"/>
      <c r="C8" s="573"/>
      <c r="D8" s="569" t="str">
        <f>IF([1]Програм!$D$4="","",[1]Програм!$D$4)</f>
        <v>Програм 13.  Развој културе</v>
      </c>
      <c r="E8" s="570"/>
      <c r="F8" s="570"/>
      <c r="G8" s="570"/>
      <c r="H8" s="570"/>
      <c r="I8" s="570"/>
      <c r="J8" s="570"/>
      <c r="K8" s="570"/>
      <c r="L8" s="570"/>
      <c r="M8" s="570"/>
      <c r="N8" s="570"/>
      <c r="O8" s="570"/>
      <c r="P8" s="195"/>
      <c r="Q8" s="196"/>
      <c r="R8" s="347"/>
      <c r="Z8" s="343"/>
      <c r="AA8" s="343"/>
      <c r="AB8" s="343"/>
      <c r="AC8" s="343"/>
      <c r="AD8" s="567"/>
      <c r="AE8" s="568"/>
      <c r="AF8" s="567"/>
      <c r="AG8" s="568"/>
      <c r="AH8" s="567"/>
      <c r="AI8" s="568"/>
      <c r="AJ8" s="567"/>
      <c r="AK8" s="568"/>
      <c r="AL8" s="567"/>
      <c r="AM8" s="568"/>
      <c r="AN8" s="343"/>
      <c r="AO8" s="343"/>
      <c r="AP8" s="343"/>
      <c r="AQ8" s="343"/>
      <c r="AR8" s="343"/>
      <c r="AS8" s="343"/>
      <c r="AU8" s="344"/>
      <c r="AV8" s="344"/>
      <c r="AX8" s="336"/>
      <c r="AY8" s="337"/>
      <c r="AZ8" s="338"/>
      <c r="BA8" s="343"/>
      <c r="BB8" s="338"/>
      <c r="BC8" s="339"/>
      <c r="BD8" s="338"/>
      <c r="BE8" s="343"/>
      <c r="BF8" s="343"/>
      <c r="BG8" s="338"/>
      <c r="BH8" s="346"/>
    </row>
    <row r="9" spans="1:60" s="342" customFormat="1" ht="25.15" customHeight="1" x14ac:dyDescent="0.25">
      <c r="A9" s="566" t="s">
        <v>105</v>
      </c>
      <c r="B9" s="566"/>
      <c r="C9" s="566"/>
      <c r="D9" s="574" t="s">
        <v>104</v>
      </c>
      <c r="E9" s="575"/>
      <c r="F9" s="575"/>
      <c r="G9" s="575"/>
      <c r="H9" s="575"/>
      <c r="I9" s="575"/>
      <c r="J9" s="575"/>
      <c r="K9" s="575"/>
      <c r="L9" s="575"/>
      <c r="M9" s="575"/>
      <c r="N9" s="575"/>
      <c r="O9" s="575"/>
      <c r="P9" s="197"/>
      <c r="Q9" s="197"/>
      <c r="R9" s="300"/>
      <c r="Z9" s="343"/>
      <c r="AA9" s="343"/>
      <c r="AB9" s="343"/>
      <c r="AC9" s="343"/>
      <c r="AD9" s="567"/>
      <c r="AE9" s="568"/>
      <c r="AF9" s="567"/>
      <c r="AG9" s="568"/>
      <c r="AH9" s="567"/>
      <c r="AI9" s="568"/>
      <c r="AJ9" s="567"/>
      <c r="AK9" s="568"/>
      <c r="AL9" s="567"/>
      <c r="AM9" s="568"/>
      <c r="AN9" s="343"/>
      <c r="AO9" s="343"/>
      <c r="AP9" s="343"/>
      <c r="AQ9" s="343"/>
      <c r="AR9" s="343"/>
      <c r="AS9" s="343"/>
      <c r="AU9" s="344"/>
      <c r="AV9" s="344"/>
      <c r="AX9" s="336"/>
      <c r="AY9" s="337"/>
      <c r="AZ9" s="338"/>
      <c r="BA9" s="343"/>
      <c r="BB9" s="338"/>
      <c r="BC9" s="339"/>
      <c r="BD9" s="338"/>
      <c r="BE9" s="343"/>
      <c r="BF9" s="343"/>
      <c r="BG9" s="338"/>
      <c r="BH9" s="346"/>
    </row>
    <row r="10" spans="1:60" s="342" customFormat="1" ht="24.6" customHeight="1" x14ac:dyDescent="0.25">
      <c r="A10" s="566" t="s">
        <v>141</v>
      </c>
      <c r="B10" s="566"/>
      <c r="C10" s="566"/>
      <c r="D10" s="579" t="s">
        <v>159</v>
      </c>
      <c r="E10" s="580"/>
      <c r="F10" s="580"/>
      <c r="G10" s="580"/>
      <c r="H10" s="580"/>
      <c r="I10" s="580"/>
      <c r="J10" s="580"/>
      <c r="K10" s="580"/>
      <c r="L10" s="580"/>
      <c r="M10" s="580"/>
      <c r="N10" s="580"/>
      <c r="O10" s="580"/>
      <c r="P10" s="325"/>
      <c r="Q10" s="325"/>
      <c r="R10" s="301"/>
      <c r="S10" s="348"/>
      <c r="Z10" s="343"/>
      <c r="AA10" s="343"/>
      <c r="AB10" s="343"/>
      <c r="AC10" s="343"/>
      <c r="AD10" s="567"/>
      <c r="AE10" s="568"/>
      <c r="AF10" s="567"/>
      <c r="AG10" s="568"/>
      <c r="AH10" s="567"/>
      <c r="AI10" s="568"/>
      <c r="AJ10" s="567"/>
      <c r="AK10" s="568"/>
      <c r="AL10" s="567"/>
      <c r="AM10" s="568"/>
      <c r="AN10" s="343"/>
      <c r="AO10" s="343"/>
      <c r="AP10" s="343"/>
      <c r="AQ10" s="343"/>
      <c r="AR10" s="343"/>
      <c r="AS10" s="343"/>
      <c r="AU10" s="344"/>
      <c r="AV10" s="344"/>
      <c r="AX10" s="336"/>
      <c r="AY10" s="337"/>
      <c r="AZ10" s="338"/>
      <c r="BA10" s="343"/>
      <c r="BB10" s="338"/>
      <c r="BC10" s="339"/>
      <c r="BD10" s="338"/>
      <c r="BE10" s="343"/>
      <c r="BF10" s="343"/>
      <c r="BG10" s="338"/>
      <c r="BH10" s="346"/>
    </row>
    <row r="11" spans="1:60" s="342" customFormat="1" ht="35.450000000000003" customHeight="1" x14ac:dyDescent="0.25">
      <c r="A11" s="590" t="s">
        <v>103</v>
      </c>
      <c r="B11" s="590"/>
      <c r="C11" s="590"/>
      <c r="D11" s="581" t="s">
        <v>285</v>
      </c>
      <c r="E11" s="582"/>
      <c r="F11" s="582"/>
      <c r="G11" s="582"/>
      <c r="H11" s="582"/>
      <c r="I11" s="582"/>
      <c r="J11" s="582"/>
      <c r="K11" s="582"/>
      <c r="L11" s="582"/>
      <c r="M11" s="582"/>
      <c r="N11" s="582"/>
      <c r="O11" s="582"/>
      <c r="P11" s="582"/>
      <c r="Q11" s="583"/>
      <c r="R11" s="301"/>
      <c r="Z11" s="343"/>
      <c r="AA11" s="343"/>
      <c r="AB11" s="343"/>
      <c r="AC11" s="343"/>
      <c r="AD11" s="567"/>
      <c r="AE11" s="568"/>
      <c r="AF11" s="567"/>
      <c r="AG11" s="568"/>
      <c r="AH11" s="567"/>
      <c r="AI11" s="568"/>
      <c r="AJ11" s="567"/>
      <c r="AK11" s="568"/>
      <c r="AL11" s="567"/>
      <c r="AM11" s="568"/>
      <c r="AN11" s="343"/>
      <c r="AO11" s="343"/>
      <c r="AP11" s="343"/>
      <c r="AQ11" s="343"/>
      <c r="AR11" s="343"/>
      <c r="AS11" s="343"/>
      <c r="AU11" s="344"/>
      <c r="AV11" s="344"/>
      <c r="AX11" s="336"/>
      <c r="AY11" s="337"/>
      <c r="AZ11" s="338"/>
      <c r="BA11" s="343"/>
      <c r="BB11" s="338"/>
      <c r="BC11" s="339"/>
      <c r="BD11" s="338"/>
      <c r="BE11" s="343"/>
      <c r="BF11" s="343"/>
      <c r="BG11" s="338"/>
      <c r="BH11" s="346"/>
    </row>
    <row r="12" spans="1:60" s="342" customFormat="1" ht="22.5" customHeight="1" x14ac:dyDescent="0.25">
      <c r="A12" s="590" t="s">
        <v>124</v>
      </c>
      <c r="B12" s="590"/>
      <c r="C12" s="590"/>
      <c r="D12" s="579" t="s">
        <v>286</v>
      </c>
      <c r="E12" s="580"/>
      <c r="F12" s="580"/>
      <c r="G12" s="580"/>
      <c r="H12" s="580"/>
      <c r="I12" s="580"/>
      <c r="J12" s="580"/>
      <c r="K12" s="580"/>
      <c r="L12" s="580"/>
      <c r="M12" s="580"/>
      <c r="N12" s="580"/>
      <c r="O12" s="580"/>
      <c r="P12" s="580"/>
      <c r="Q12" s="584"/>
      <c r="R12" s="301"/>
      <c r="Z12" s="343"/>
      <c r="AA12" s="343"/>
      <c r="AB12" s="343"/>
      <c r="AC12" s="343"/>
      <c r="AD12" s="567"/>
      <c r="AE12" s="568"/>
      <c r="AF12" s="567"/>
      <c r="AG12" s="568"/>
      <c r="AH12" s="567"/>
      <c r="AI12" s="568"/>
      <c r="AJ12" s="567"/>
      <c r="AK12" s="568"/>
      <c r="AL12" s="567"/>
      <c r="AM12" s="568"/>
      <c r="AN12" s="343"/>
      <c r="AO12" s="343"/>
      <c r="AP12" s="343"/>
      <c r="AQ12" s="343"/>
      <c r="AR12" s="343"/>
      <c r="AS12" s="343"/>
      <c r="AU12" s="344"/>
      <c r="AV12" s="344"/>
      <c r="AX12" s="336"/>
      <c r="AY12" s="337"/>
      <c r="AZ12" s="338"/>
      <c r="BA12" s="343"/>
      <c r="BB12" s="338"/>
      <c r="BC12" s="339"/>
      <c r="BD12" s="338"/>
      <c r="BE12" s="343"/>
      <c r="BF12" s="343"/>
      <c r="BG12" s="338"/>
      <c r="BH12" s="346"/>
    </row>
    <row r="13" spans="1:60" s="342" customFormat="1" ht="31.9" customHeight="1" x14ac:dyDescent="0.25">
      <c r="A13" s="590" t="s">
        <v>129</v>
      </c>
      <c r="B13" s="590"/>
      <c r="C13" s="590"/>
      <c r="D13" s="579" t="s">
        <v>287</v>
      </c>
      <c r="E13" s="580"/>
      <c r="F13" s="580"/>
      <c r="G13" s="580"/>
      <c r="H13" s="580"/>
      <c r="I13" s="580"/>
      <c r="J13" s="580"/>
      <c r="K13" s="580"/>
      <c r="L13" s="580"/>
      <c r="M13" s="580"/>
      <c r="N13" s="580"/>
      <c r="O13" s="580"/>
      <c r="P13" s="580"/>
      <c r="Q13" s="584"/>
      <c r="R13" s="301"/>
      <c r="Z13" s="343"/>
      <c r="AA13" s="343"/>
      <c r="AB13" s="343"/>
      <c r="AC13" s="343"/>
      <c r="AD13" s="567"/>
      <c r="AE13" s="568"/>
      <c r="AF13" s="567"/>
      <c r="AG13" s="568"/>
      <c r="AH13" s="567"/>
      <c r="AI13" s="568"/>
      <c r="AJ13" s="567"/>
      <c r="AK13" s="568"/>
      <c r="AL13" s="567"/>
      <c r="AM13" s="568"/>
      <c r="AN13" s="343"/>
      <c r="AO13" s="343"/>
      <c r="AP13" s="343"/>
      <c r="AQ13" s="343"/>
      <c r="AR13" s="343"/>
      <c r="AS13" s="343"/>
      <c r="AU13" s="344"/>
      <c r="AV13" s="344"/>
      <c r="AX13" s="336"/>
      <c r="AY13" s="337"/>
      <c r="AZ13" s="338"/>
      <c r="BA13" s="343"/>
      <c r="BB13" s="338"/>
      <c r="BC13" s="339"/>
      <c r="BD13" s="338"/>
      <c r="BE13" s="343"/>
      <c r="BF13" s="343"/>
      <c r="BG13" s="338"/>
      <c r="BH13" s="346"/>
    </row>
    <row r="14" spans="1:60" s="342" customFormat="1" ht="64.5" customHeight="1" x14ac:dyDescent="0.25">
      <c r="A14" s="590" t="s">
        <v>142</v>
      </c>
      <c r="B14" s="590"/>
      <c r="C14" s="590"/>
      <c r="D14" s="579" t="s">
        <v>288</v>
      </c>
      <c r="E14" s="580"/>
      <c r="F14" s="580"/>
      <c r="G14" s="580"/>
      <c r="H14" s="580"/>
      <c r="I14" s="580"/>
      <c r="J14" s="580"/>
      <c r="K14" s="580"/>
      <c r="L14" s="580"/>
      <c r="M14" s="580"/>
      <c r="N14" s="580"/>
      <c r="O14" s="580"/>
      <c r="P14" s="580"/>
      <c r="Q14" s="584"/>
      <c r="R14" s="301"/>
      <c r="Z14" s="343"/>
      <c r="AA14" s="343"/>
      <c r="AB14" s="343"/>
      <c r="AC14" s="343"/>
      <c r="AD14" s="567"/>
      <c r="AE14" s="568"/>
      <c r="AF14" s="567"/>
      <c r="AG14" s="568"/>
      <c r="AH14" s="567"/>
      <c r="AI14" s="568"/>
      <c r="AJ14" s="567"/>
      <c r="AK14" s="568"/>
      <c r="AL14" s="567"/>
      <c r="AM14" s="568"/>
      <c r="AN14" s="343"/>
      <c r="AO14" s="343"/>
      <c r="AP14" s="343"/>
      <c r="AQ14" s="343"/>
      <c r="AR14" s="343"/>
      <c r="AS14" s="343"/>
      <c r="AU14" s="344"/>
      <c r="AV14" s="344"/>
      <c r="AX14" s="336"/>
      <c r="AY14" s="337"/>
      <c r="AZ14" s="338"/>
      <c r="BA14" s="343"/>
      <c r="BB14" s="338"/>
      <c r="BC14" s="339"/>
      <c r="BD14" s="338"/>
      <c r="BE14" s="343"/>
      <c r="BF14" s="343"/>
      <c r="BG14" s="338"/>
      <c r="BH14" s="346"/>
    </row>
    <row r="15" spans="1:60" s="342" customFormat="1" ht="27" customHeight="1" x14ac:dyDescent="0.25">
      <c r="A15" s="595" t="s">
        <v>108</v>
      </c>
      <c r="B15" s="595"/>
      <c r="C15" s="595"/>
      <c r="D15" s="579" t="s">
        <v>123</v>
      </c>
      <c r="E15" s="580"/>
      <c r="F15" s="580"/>
      <c r="G15" s="580"/>
      <c r="H15" s="580"/>
      <c r="I15" s="580"/>
      <c r="J15" s="580"/>
      <c r="K15" s="580"/>
      <c r="L15" s="580"/>
      <c r="M15" s="580"/>
      <c r="N15" s="580"/>
      <c r="O15" s="580"/>
      <c r="P15" s="580"/>
      <c r="Q15" s="584"/>
      <c r="R15" s="301"/>
      <c r="Z15" s="343"/>
      <c r="AA15" s="343"/>
      <c r="AB15" s="343"/>
      <c r="AC15" s="343"/>
      <c r="AD15" s="567"/>
      <c r="AE15" s="568"/>
      <c r="AF15" s="567"/>
      <c r="AG15" s="568"/>
      <c r="AH15" s="567"/>
      <c r="AI15" s="568"/>
      <c r="AJ15" s="567"/>
      <c r="AK15" s="568"/>
      <c r="AL15" s="567"/>
      <c r="AM15" s="568"/>
      <c r="AN15" s="343"/>
      <c r="AO15" s="343"/>
      <c r="AP15" s="343"/>
      <c r="AQ15" s="343"/>
      <c r="AR15" s="343"/>
      <c r="AS15" s="343"/>
      <c r="AU15" s="344"/>
      <c r="AV15" s="344"/>
      <c r="AX15" s="336"/>
      <c r="AY15" s="337"/>
      <c r="AZ15" s="338"/>
      <c r="BA15" s="343"/>
      <c r="BB15" s="338"/>
      <c r="BC15" s="339"/>
      <c r="BD15" s="338"/>
      <c r="BE15" s="343"/>
      <c r="BF15" s="343"/>
      <c r="BG15" s="338"/>
      <c r="BH15" s="346"/>
    </row>
    <row r="16" spans="1:60" s="342" customFormat="1" ht="30.6" customHeight="1" x14ac:dyDescent="0.25">
      <c r="A16" s="590" t="s">
        <v>107</v>
      </c>
      <c r="B16" s="590"/>
      <c r="C16" s="590"/>
      <c r="D16" s="622" t="s">
        <v>289</v>
      </c>
      <c r="E16" s="623"/>
      <c r="F16" s="623"/>
      <c r="G16" s="623"/>
      <c r="H16" s="623"/>
      <c r="I16" s="623"/>
      <c r="J16" s="623"/>
      <c r="K16" s="623"/>
      <c r="L16" s="623"/>
      <c r="M16" s="623"/>
      <c r="N16" s="623"/>
      <c r="O16" s="623"/>
      <c r="P16" s="623"/>
      <c r="Q16" s="624"/>
      <c r="R16" s="301"/>
      <c r="Z16" s="343"/>
      <c r="AA16" s="343"/>
      <c r="AB16" s="343"/>
      <c r="AC16" s="343"/>
      <c r="AD16" s="349"/>
      <c r="AE16" s="350"/>
      <c r="AF16" s="349"/>
      <c r="AG16" s="350"/>
      <c r="AH16" s="349"/>
      <c r="AI16" s="350"/>
      <c r="AJ16" s="349"/>
      <c r="AK16" s="350"/>
      <c r="AL16" s="349"/>
      <c r="AM16" s="350"/>
      <c r="AN16" s="343"/>
      <c r="AO16" s="343"/>
      <c r="AP16" s="343"/>
      <c r="AQ16" s="343"/>
      <c r="AR16" s="343"/>
      <c r="AS16" s="343"/>
      <c r="AU16" s="344"/>
      <c r="AV16" s="344"/>
      <c r="AX16" s="336"/>
      <c r="AY16" s="337"/>
      <c r="AZ16" s="338"/>
      <c r="BA16" s="343"/>
      <c r="BB16" s="338"/>
      <c r="BC16" s="339"/>
      <c r="BD16" s="338"/>
      <c r="BE16" s="343"/>
      <c r="BF16" s="343"/>
      <c r="BG16" s="338"/>
      <c r="BH16" s="346"/>
    </row>
    <row r="17" spans="1:60" s="342" customFormat="1" ht="12.75" hidden="1" customHeight="1" x14ac:dyDescent="0.25">
      <c r="A17" s="351"/>
      <c r="D17" s="352"/>
      <c r="E17" s="352"/>
      <c r="F17" s="353"/>
      <c r="G17" s="353"/>
      <c r="H17" s="354"/>
      <c r="I17" s="354"/>
      <c r="J17" s="354"/>
      <c r="K17" s="354"/>
      <c r="L17" s="355"/>
      <c r="M17" s="355"/>
      <c r="R17" s="302"/>
      <c r="Z17" s="343"/>
      <c r="AA17" s="343"/>
      <c r="AB17" s="343"/>
      <c r="AC17" s="343">
        <f>$B$238</f>
        <v>0</v>
      </c>
      <c r="AD17" s="567" t="e">
        <f>#REF!</f>
        <v>#REF!</v>
      </c>
      <c r="AE17" s="568"/>
      <c r="AF17" s="567">
        <f>$F$238</f>
        <v>0</v>
      </c>
      <c r="AG17" s="568"/>
      <c r="AH17" s="567">
        <f>$J$238</f>
        <v>0</v>
      </c>
      <c r="AI17" s="568"/>
      <c r="AJ17" s="567">
        <f>$L$238</f>
        <v>0</v>
      </c>
      <c r="AK17" s="568"/>
      <c r="AL17" s="567">
        <f>$N$238</f>
        <v>0</v>
      </c>
      <c r="AM17" s="568"/>
      <c r="AN17" s="343"/>
      <c r="AO17" s="343"/>
      <c r="AP17" s="343"/>
      <c r="AQ17" s="343"/>
      <c r="AR17" s="343"/>
      <c r="AS17" s="343"/>
      <c r="AU17" s="344"/>
      <c r="AV17" s="344"/>
      <c r="AX17" s="336"/>
      <c r="AY17" s="337"/>
      <c r="AZ17" s="338"/>
      <c r="BA17" s="343"/>
      <c r="BB17" s="338"/>
      <c r="BC17" s="339"/>
      <c r="BD17" s="338"/>
      <c r="BE17" s="343"/>
      <c r="BF17" s="343"/>
      <c r="BG17" s="338"/>
      <c r="BH17" s="346"/>
    </row>
    <row r="18" spans="1:60" s="342" customFormat="1" ht="21.75" hidden="1" customHeight="1" x14ac:dyDescent="0.25">
      <c r="A18" s="597" t="s">
        <v>130</v>
      </c>
      <c r="B18" s="602" t="s">
        <v>111</v>
      </c>
      <c r="C18" s="602" t="s">
        <v>162</v>
      </c>
      <c r="D18" s="576" t="s">
        <v>163</v>
      </c>
      <c r="E18" s="578"/>
      <c r="F18" s="576" t="s">
        <v>163</v>
      </c>
      <c r="G18" s="578"/>
      <c r="H18" s="576" t="s">
        <v>164</v>
      </c>
      <c r="I18" s="577"/>
      <c r="J18" s="576" t="s">
        <v>164</v>
      </c>
      <c r="K18" s="629"/>
      <c r="L18" s="627" t="s">
        <v>165</v>
      </c>
      <c r="M18" s="628"/>
      <c r="N18" s="577" t="s">
        <v>166</v>
      </c>
      <c r="O18" s="578"/>
      <c r="P18" s="576" t="s">
        <v>167</v>
      </c>
      <c r="Q18" s="577"/>
      <c r="R18" s="576" t="s">
        <v>168</v>
      </c>
      <c r="S18" s="578"/>
      <c r="Z18" s="343"/>
      <c r="AA18" s="343"/>
      <c r="AB18" s="343"/>
      <c r="AC18" s="343"/>
      <c r="AD18" s="349"/>
      <c r="AE18" s="350"/>
      <c r="AF18" s="349"/>
      <c r="AG18" s="350"/>
      <c r="AH18" s="349"/>
      <c r="AI18" s="350"/>
      <c r="AJ18" s="349"/>
      <c r="AK18" s="350"/>
      <c r="AL18" s="349"/>
      <c r="AM18" s="350"/>
      <c r="AN18" s="343"/>
      <c r="AO18" s="343"/>
      <c r="AP18" s="343"/>
      <c r="AQ18" s="343"/>
      <c r="AR18" s="343"/>
      <c r="AS18" s="343"/>
      <c r="AU18" s="344"/>
      <c r="AV18" s="344"/>
      <c r="AX18" s="336"/>
      <c r="AY18" s="337"/>
      <c r="AZ18" s="338"/>
      <c r="BA18" s="343"/>
      <c r="BB18" s="338"/>
      <c r="BC18" s="339"/>
      <c r="BD18" s="338"/>
      <c r="BE18" s="343"/>
      <c r="BF18" s="343"/>
      <c r="BG18" s="338"/>
      <c r="BH18" s="346"/>
    </row>
    <row r="19" spans="1:60" s="342" customFormat="1" ht="21.75" hidden="1" customHeight="1" x14ac:dyDescent="0.25">
      <c r="A19" s="597"/>
      <c r="B19" s="602"/>
      <c r="C19" s="602"/>
      <c r="D19" s="198" t="s">
        <v>143</v>
      </c>
      <c r="E19" s="198" t="s">
        <v>144</v>
      </c>
      <c r="F19" s="199" t="s">
        <v>143</v>
      </c>
      <c r="G19" s="199" t="s">
        <v>144</v>
      </c>
      <c r="H19" s="200" t="s">
        <v>143</v>
      </c>
      <c r="I19" s="200" t="s">
        <v>144</v>
      </c>
      <c r="J19" s="200" t="s">
        <v>143</v>
      </c>
      <c r="K19" s="200" t="s">
        <v>144</v>
      </c>
      <c r="L19" s="270" t="s">
        <v>143</v>
      </c>
      <c r="M19" s="270" t="s">
        <v>144</v>
      </c>
      <c r="N19" s="201" t="s">
        <v>143</v>
      </c>
      <c r="O19" s="201" t="s">
        <v>144</v>
      </c>
      <c r="P19" s="201" t="s">
        <v>143</v>
      </c>
      <c r="Q19" s="324" t="s">
        <v>144</v>
      </c>
      <c r="R19" s="303" t="s">
        <v>143</v>
      </c>
      <c r="S19" s="201" t="s">
        <v>144</v>
      </c>
      <c r="Z19" s="343"/>
      <c r="AA19" s="343"/>
      <c r="AB19" s="343"/>
      <c r="AC19" s="343"/>
      <c r="AD19" s="349"/>
      <c r="AE19" s="350"/>
      <c r="AF19" s="349"/>
      <c r="AG19" s="350"/>
      <c r="AH19" s="349"/>
      <c r="AI19" s="350"/>
      <c r="AJ19" s="349"/>
      <c r="AK19" s="350"/>
      <c r="AL19" s="349"/>
      <c r="AM19" s="350"/>
      <c r="AN19" s="343"/>
      <c r="AO19" s="343"/>
      <c r="AP19" s="343"/>
      <c r="AQ19" s="343"/>
      <c r="AR19" s="343"/>
      <c r="AS19" s="343"/>
      <c r="AU19" s="344"/>
      <c r="AV19" s="344"/>
      <c r="AX19" s="336"/>
      <c r="AY19" s="337"/>
      <c r="AZ19" s="338"/>
      <c r="BA19" s="343"/>
      <c r="BB19" s="338"/>
      <c r="BC19" s="339"/>
      <c r="BD19" s="338"/>
      <c r="BE19" s="343"/>
      <c r="BF19" s="343"/>
      <c r="BG19" s="338"/>
      <c r="BH19" s="346"/>
    </row>
    <row r="20" spans="1:60" s="342" customFormat="1" ht="24.75" hidden="1" customHeight="1" x14ac:dyDescent="0.25">
      <c r="A20" s="202">
        <v>1</v>
      </c>
      <c r="B20" s="203">
        <v>742151</v>
      </c>
      <c r="C20" s="204" t="s">
        <v>270</v>
      </c>
      <c r="D20" s="205"/>
      <c r="E20" s="206">
        <f>SUM(D343)</f>
        <v>0</v>
      </c>
      <c r="F20" s="207"/>
      <c r="G20" s="208">
        <f>SUM(F343)</f>
        <v>0</v>
      </c>
      <c r="H20" s="209"/>
      <c r="I20" s="209">
        <v>5337000</v>
      </c>
      <c r="J20" s="209"/>
      <c r="K20" s="209">
        <v>5337000</v>
      </c>
      <c r="L20" s="271"/>
      <c r="M20" s="271">
        <f>SUM(M339)</f>
        <v>0</v>
      </c>
      <c r="N20" s="210"/>
      <c r="O20" s="210">
        <f>SUM(O339)</f>
        <v>0</v>
      </c>
      <c r="P20" s="210"/>
      <c r="Q20" s="211">
        <f>SUM(Q339)</f>
        <v>0</v>
      </c>
      <c r="R20" s="304">
        <f t="shared" ref="R20:S22" si="0">SUM(L20,N20,P20)</f>
        <v>0</v>
      </c>
      <c r="S20" s="212">
        <f t="shared" si="0"/>
        <v>0</v>
      </c>
      <c r="Z20" s="343"/>
      <c r="AA20" s="343"/>
      <c r="AB20" s="343"/>
      <c r="AC20" s="343"/>
      <c r="AD20" s="349"/>
      <c r="AE20" s="350"/>
      <c r="AF20" s="349"/>
      <c r="AG20" s="350"/>
      <c r="AH20" s="349"/>
      <c r="AI20" s="350"/>
      <c r="AJ20" s="349"/>
      <c r="AK20" s="350"/>
      <c r="AL20" s="349"/>
      <c r="AM20" s="350"/>
      <c r="AN20" s="343"/>
      <c r="AO20" s="343"/>
      <c r="AP20" s="343"/>
      <c r="AQ20" s="343"/>
      <c r="AR20" s="343"/>
      <c r="AS20" s="343"/>
      <c r="AU20" s="344"/>
      <c r="AV20" s="344"/>
      <c r="AX20" s="336"/>
      <c r="AY20" s="337"/>
      <c r="AZ20" s="338"/>
      <c r="BA20" s="343"/>
      <c r="BB20" s="338"/>
      <c r="BC20" s="339"/>
      <c r="BD20" s="338"/>
      <c r="BE20" s="343"/>
      <c r="BF20" s="343"/>
      <c r="BG20" s="338"/>
      <c r="BH20" s="346"/>
    </row>
    <row r="21" spans="1:60" s="342" customFormat="1" ht="21.75" hidden="1" customHeight="1" x14ac:dyDescent="0.25">
      <c r="A21" s="202">
        <v>2</v>
      </c>
      <c r="B21" s="203">
        <v>791111</v>
      </c>
      <c r="C21" s="213" t="s">
        <v>119</v>
      </c>
      <c r="D21" s="206">
        <f>SUM(D342)</f>
        <v>0</v>
      </c>
      <c r="E21" s="206"/>
      <c r="F21" s="208">
        <f>SUM(F342)</f>
        <v>0</v>
      </c>
      <c r="G21" s="208"/>
      <c r="H21" s="209">
        <v>10465000</v>
      </c>
      <c r="I21" s="209"/>
      <c r="J21" s="209">
        <v>10465000</v>
      </c>
      <c r="K21" s="209"/>
      <c r="L21" s="271">
        <f>SUM(L342)</f>
        <v>0</v>
      </c>
      <c r="M21" s="271"/>
      <c r="N21" s="210">
        <f>SUM(N342)</f>
        <v>0</v>
      </c>
      <c r="O21" s="210"/>
      <c r="P21" s="210">
        <f>SUM(P342)</f>
        <v>0</v>
      </c>
      <c r="Q21" s="211"/>
      <c r="R21" s="304">
        <f t="shared" si="0"/>
        <v>0</v>
      </c>
      <c r="S21" s="214">
        <f t="shared" si="0"/>
        <v>0</v>
      </c>
      <c r="Z21" s="343"/>
      <c r="AA21" s="343"/>
      <c r="AB21" s="343"/>
      <c r="AC21" s="343"/>
      <c r="AD21" s="349"/>
      <c r="AE21" s="350"/>
      <c r="AF21" s="349"/>
      <c r="AG21" s="350"/>
      <c r="AH21" s="349"/>
      <c r="AI21" s="350"/>
      <c r="AJ21" s="349"/>
      <c r="AK21" s="350"/>
      <c r="AL21" s="349"/>
      <c r="AM21" s="350"/>
      <c r="AN21" s="343"/>
      <c r="AO21" s="343"/>
      <c r="AP21" s="343"/>
      <c r="AQ21" s="343"/>
      <c r="AR21" s="343"/>
      <c r="AS21" s="343"/>
      <c r="AU21" s="344"/>
      <c r="AV21" s="344"/>
      <c r="AX21" s="336"/>
      <c r="AY21" s="337"/>
      <c r="AZ21" s="338"/>
      <c r="BA21" s="343"/>
      <c r="BB21" s="338"/>
      <c r="BC21" s="339"/>
      <c r="BD21" s="338"/>
      <c r="BE21" s="343"/>
      <c r="BF21" s="343"/>
      <c r="BG21" s="338"/>
      <c r="BH21" s="346"/>
    </row>
    <row r="22" spans="1:60" s="342" customFormat="1" ht="1.1499999999999999" hidden="1" customHeight="1" x14ac:dyDescent="0.25">
      <c r="A22" s="600" t="s">
        <v>125</v>
      </c>
      <c r="B22" s="601"/>
      <c r="C22" s="215" t="str">
        <f>$D$8</f>
        <v>Програм 13.  Развој културе</v>
      </c>
      <c r="D22" s="216">
        <f>SUM(D20:D21)</f>
        <v>0</v>
      </c>
      <c r="E22" s="216">
        <f>SUM(E20:E21)</f>
        <v>0</v>
      </c>
      <c r="F22" s="217">
        <f t="shared" ref="F22:Q22" si="1">SUM(F20:F21)</f>
        <v>0</v>
      </c>
      <c r="G22" s="217">
        <f t="shared" si="1"/>
        <v>0</v>
      </c>
      <c r="H22" s="218">
        <f>SUM(H20:H21)</f>
        <v>10465000</v>
      </c>
      <c r="I22" s="218">
        <f>SUM(I20:I21)</f>
        <v>5337000</v>
      </c>
      <c r="J22" s="218">
        <f t="shared" si="1"/>
        <v>10465000</v>
      </c>
      <c r="K22" s="218">
        <f t="shared" si="1"/>
        <v>5337000</v>
      </c>
      <c r="L22" s="272">
        <f t="shared" si="1"/>
        <v>0</v>
      </c>
      <c r="M22" s="272">
        <f t="shared" si="1"/>
        <v>0</v>
      </c>
      <c r="N22" s="219">
        <f t="shared" si="1"/>
        <v>0</v>
      </c>
      <c r="O22" s="219">
        <f t="shared" si="1"/>
        <v>0</v>
      </c>
      <c r="P22" s="219">
        <f t="shared" si="1"/>
        <v>0</v>
      </c>
      <c r="Q22" s="220">
        <f t="shared" si="1"/>
        <v>0</v>
      </c>
      <c r="R22" s="305">
        <f t="shared" si="0"/>
        <v>0</v>
      </c>
      <c r="S22" s="219">
        <f t="shared" si="0"/>
        <v>0</v>
      </c>
      <c r="Z22" s="343"/>
      <c r="AA22" s="343"/>
      <c r="AB22" s="343"/>
      <c r="AC22" s="343">
        <f>$B$239</f>
        <v>0</v>
      </c>
      <c r="AD22" s="567" t="e">
        <f>#REF!</f>
        <v>#REF!</v>
      </c>
      <c r="AE22" s="568"/>
      <c r="AF22" s="567">
        <f>$F$239</f>
        <v>0</v>
      </c>
      <c r="AG22" s="568"/>
      <c r="AH22" s="567">
        <f>$J$239</f>
        <v>0</v>
      </c>
      <c r="AI22" s="568"/>
      <c r="AJ22" s="567">
        <f>$L$239</f>
        <v>0</v>
      </c>
      <c r="AK22" s="568"/>
      <c r="AL22" s="567">
        <f>$N$239</f>
        <v>0</v>
      </c>
      <c r="AM22" s="568"/>
      <c r="AN22" s="343"/>
      <c r="AO22" s="343"/>
      <c r="AP22" s="343"/>
      <c r="AQ22" s="343"/>
      <c r="AR22" s="343"/>
      <c r="AS22" s="343"/>
      <c r="AU22" s="356"/>
      <c r="AV22" s="335"/>
      <c r="AX22" s="336"/>
      <c r="AY22" s="337"/>
      <c r="AZ22" s="338"/>
      <c r="BA22" s="343"/>
      <c r="BB22" s="338"/>
      <c r="BC22" s="339"/>
      <c r="BD22" s="338"/>
      <c r="BE22" s="343"/>
      <c r="BF22" s="343"/>
      <c r="BG22" s="338"/>
      <c r="BH22" s="346"/>
    </row>
    <row r="23" spans="1:60" s="632" customFormat="1" ht="15" customHeight="1" x14ac:dyDescent="0.25">
      <c r="A23" s="630"/>
      <c r="B23" s="631"/>
      <c r="C23" s="631"/>
      <c r="D23" s="631"/>
      <c r="E23" s="631"/>
      <c r="F23" s="631"/>
      <c r="G23" s="631"/>
      <c r="H23" s="631"/>
      <c r="I23" s="631"/>
      <c r="J23" s="631"/>
      <c r="K23" s="631"/>
      <c r="L23" s="631"/>
      <c r="M23" s="631"/>
      <c r="N23" s="631"/>
      <c r="O23" s="631"/>
      <c r="P23" s="631"/>
      <c r="Q23" s="631"/>
      <c r="R23" s="631"/>
      <c r="S23" s="631"/>
      <c r="T23" s="631"/>
      <c r="U23" s="631"/>
      <c r="V23" s="631"/>
      <c r="W23" s="631"/>
      <c r="X23" s="631"/>
      <c r="Y23" s="631"/>
      <c r="Z23" s="631"/>
      <c r="AA23" s="631"/>
      <c r="AB23" s="631"/>
      <c r="AC23" s="631"/>
      <c r="AD23" s="631"/>
      <c r="AE23" s="631"/>
      <c r="AF23" s="631"/>
      <c r="AG23" s="631"/>
      <c r="AH23" s="631"/>
      <c r="AI23" s="631"/>
      <c r="AJ23" s="631"/>
      <c r="AK23" s="631"/>
      <c r="AL23" s="631"/>
      <c r="AM23" s="631"/>
      <c r="AN23" s="631"/>
      <c r="AO23" s="631"/>
      <c r="AP23" s="631"/>
      <c r="AQ23" s="631"/>
      <c r="AR23" s="631"/>
      <c r="AS23" s="631"/>
      <c r="AT23" s="631"/>
      <c r="AU23" s="631"/>
      <c r="AV23" s="631"/>
      <c r="AW23" s="631"/>
      <c r="AX23" s="631"/>
      <c r="AY23" s="631"/>
      <c r="AZ23" s="631"/>
      <c r="BA23" s="631"/>
      <c r="BB23" s="631"/>
      <c r="BC23" s="631"/>
      <c r="BD23" s="631"/>
      <c r="BE23" s="631"/>
      <c r="BF23" s="631"/>
      <c r="BG23" s="631"/>
      <c r="BH23" s="631"/>
    </row>
    <row r="24" spans="1:60" s="342" customFormat="1" ht="27.75" customHeight="1" x14ac:dyDescent="0.25">
      <c r="A24" s="540"/>
      <c r="B24" s="591" t="s">
        <v>121</v>
      </c>
      <c r="C24" s="592"/>
      <c r="D24" s="576" t="s">
        <v>145</v>
      </c>
      <c r="E24" s="577"/>
      <c r="F24" s="577"/>
      <c r="G24" s="577"/>
      <c r="H24" s="577"/>
      <c r="I24" s="577"/>
      <c r="J24" s="577"/>
      <c r="K24" s="577"/>
      <c r="L24" s="577"/>
      <c r="M24" s="577"/>
      <c r="N24" s="577"/>
      <c r="O24" s="577"/>
      <c r="P24" s="577"/>
      <c r="Q24" s="578"/>
      <c r="R24" s="306"/>
      <c r="Z24" s="343"/>
      <c r="AA24" s="343"/>
      <c r="AB24" s="343"/>
      <c r="AC24" s="343">
        <f>$B$240</f>
        <v>0</v>
      </c>
      <c r="AD24" s="567" t="e">
        <f>#REF!</f>
        <v>#REF!</v>
      </c>
      <c r="AE24" s="568"/>
      <c r="AF24" s="567">
        <f>$F$240</f>
        <v>0</v>
      </c>
      <c r="AG24" s="568"/>
      <c r="AH24" s="567">
        <f>$J$240</f>
        <v>0</v>
      </c>
      <c r="AI24" s="568"/>
      <c r="AJ24" s="567">
        <f>$L$240</f>
        <v>0</v>
      </c>
      <c r="AK24" s="568"/>
      <c r="AL24" s="567">
        <f>$N$240</f>
        <v>0</v>
      </c>
      <c r="AM24" s="568"/>
      <c r="AN24" s="343"/>
      <c r="AO24" s="343"/>
      <c r="AP24" s="343"/>
      <c r="AQ24" s="343"/>
      <c r="AR24" s="343"/>
      <c r="AS24" s="343"/>
      <c r="AT24" s="356"/>
      <c r="AU24" s="335"/>
      <c r="AW24" s="336"/>
      <c r="AX24" s="337"/>
      <c r="AY24" s="338"/>
      <c r="AZ24" s="343"/>
      <c r="BA24" s="338"/>
      <c r="BB24" s="339"/>
      <c r="BC24" s="338"/>
      <c r="BD24" s="343"/>
      <c r="BE24" s="343"/>
      <c r="BF24" s="338"/>
      <c r="BG24" s="346"/>
    </row>
    <row r="25" spans="1:60" s="342" customFormat="1" ht="53.25" customHeight="1" x14ac:dyDescent="0.25">
      <c r="A25" s="541"/>
      <c r="B25" s="593"/>
      <c r="C25" s="594"/>
      <c r="D25" s="593" t="s">
        <v>122</v>
      </c>
      <c r="E25" s="596"/>
      <c r="F25" s="596"/>
      <c r="G25" s="596"/>
      <c r="H25" s="596"/>
      <c r="I25" s="596"/>
      <c r="J25" s="594"/>
      <c r="K25" s="221" t="s">
        <v>302</v>
      </c>
      <c r="L25" s="222" t="s">
        <v>303</v>
      </c>
      <c r="M25" s="223" t="s">
        <v>293</v>
      </c>
      <c r="N25" s="224" t="s">
        <v>294</v>
      </c>
      <c r="O25" s="225" t="s">
        <v>304</v>
      </c>
      <c r="P25" s="593" t="s">
        <v>171</v>
      </c>
      <c r="Q25" s="596"/>
      <c r="R25" s="306"/>
      <c r="Z25" s="343"/>
      <c r="AA25" s="343"/>
      <c r="AB25" s="343"/>
      <c r="AC25" s="343">
        <f>$B$241</f>
        <v>0</v>
      </c>
      <c r="AD25" s="567" t="e">
        <f>#REF!</f>
        <v>#REF!</v>
      </c>
      <c r="AE25" s="568"/>
      <c r="AF25" s="567">
        <f>$F$241</f>
        <v>0</v>
      </c>
      <c r="AG25" s="568"/>
      <c r="AH25" s="567">
        <f>$J$241</f>
        <v>0</v>
      </c>
      <c r="AI25" s="568"/>
      <c r="AJ25" s="567">
        <f>$L$241</f>
        <v>0</v>
      </c>
      <c r="AK25" s="568"/>
      <c r="AL25" s="567">
        <f>$N$241</f>
        <v>0</v>
      </c>
      <c r="AM25" s="568"/>
      <c r="AN25" s="343"/>
      <c r="AO25" s="343"/>
      <c r="AP25" s="343"/>
      <c r="AQ25" s="343"/>
      <c r="AR25" s="343"/>
      <c r="AS25" s="343"/>
      <c r="AT25" s="357"/>
      <c r="AU25" s="344"/>
      <c r="AW25" s="336"/>
      <c r="AX25" s="337"/>
      <c r="AY25" s="338"/>
      <c r="AZ25" s="343"/>
      <c r="BA25" s="338"/>
      <c r="BB25" s="339"/>
      <c r="BC25" s="338"/>
      <c r="BD25" s="343"/>
      <c r="BE25" s="343"/>
      <c r="BF25" s="338"/>
      <c r="BG25" s="346"/>
    </row>
    <row r="26" spans="1:60" s="342" customFormat="1" ht="31.5" customHeight="1" x14ac:dyDescent="0.25">
      <c r="A26" s="540">
        <v>1</v>
      </c>
      <c r="B26" s="610" t="s">
        <v>290</v>
      </c>
      <c r="C26" s="611"/>
      <c r="D26" s="589" t="s">
        <v>291</v>
      </c>
      <c r="E26" s="589"/>
      <c r="F26" s="589"/>
      <c r="G26" s="589"/>
      <c r="H26" s="589"/>
      <c r="I26" s="589"/>
      <c r="J26" s="589"/>
      <c r="K26" s="226">
        <v>75</v>
      </c>
      <c r="L26" s="227">
        <v>78</v>
      </c>
      <c r="M26" s="227">
        <v>85</v>
      </c>
      <c r="N26" s="203">
        <v>100</v>
      </c>
      <c r="O26" s="203">
        <v>110</v>
      </c>
      <c r="P26" s="598" t="s">
        <v>295</v>
      </c>
      <c r="Q26" s="599"/>
      <c r="R26" s="358"/>
      <c r="Z26" s="343"/>
      <c r="AA26" s="343"/>
      <c r="AB26" s="343"/>
      <c r="AC26" s="343">
        <f>$B$242</f>
        <v>0</v>
      </c>
      <c r="AD26" s="567" t="e">
        <f>#REF!</f>
        <v>#REF!</v>
      </c>
      <c r="AE26" s="568"/>
      <c r="AF26" s="567">
        <f>$F$242</f>
        <v>0</v>
      </c>
      <c r="AG26" s="568"/>
      <c r="AH26" s="567">
        <f>$J$242</f>
        <v>0</v>
      </c>
      <c r="AI26" s="568"/>
      <c r="AJ26" s="567">
        <f>$L$242</f>
        <v>0</v>
      </c>
      <c r="AK26" s="568"/>
      <c r="AL26" s="567">
        <f>$N$242</f>
        <v>0</v>
      </c>
      <c r="AM26" s="568"/>
      <c r="AN26" s="343"/>
      <c r="AO26" s="343"/>
      <c r="AP26" s="343"/>
      <c r="AQ26" s="343"/>
      <c r="AR26" s="343"/>
      <c r="AS26" s="343"/>
      <c r="AT26" s="359"/>
      <c r="AU26" s="360"/>
      <c r="AW26" s="336"/>
      <c r="AX26" s="337"/>
      <c r="AY26" s="338"/>
      <c r="AZ26" s="343"/>
      <c r="BA26" s="338"/>
      <c r="BB26" s="339"/>
      <c r="BC26" s="338"/>
      <c r="BD26" s="343"/>
      <c r="BE26" s="343"/>
      <c r="BF26" s="338"/>
      <c r="BG26" s="346"/>
    </row>
    <row r="27" spans="1:60" s="342" customFormat="1" ht="33.75" customHeight="1" x14ac:dyDescent="0.25">
      <c r="A27" s="620"/>
      <c r="B27" s="612"/>
      <c r="C27" s="613"/>
      <c r="D27" s="589" t="s">
        <v>300</v>
      </c>
      <c r="E27" s="589"/>
      <c r="F27" s="589"/>
      <c r="G27" s="589"/>
      <c r="H27" s="589"/>
      <c r="I27" s="589"/>
      <c r="J27" s="589"/>
      <c r="K27" s="226">
        <v>7</v>
      </c>
      <c r="L27" s="227">
        <v>10</v>
      </c>
      <c r="M27" s="227">
        <v>13</v>
      </c>
      <c r="N27" s="203">
        <v>15</v>
      </c>
      <c r="O27" s="228">
        <v>17</v>
      </c>
      <c r="P27" s="598" t="s">
        <v>295</v>
      </c>
      <c r="Q27" s="599"/>
      <c r="R27" s="358"/>
      <c r="Z27" s="343"/>
      <c r="AA27" s="343"/>
      <c r="AB27" s="343"/>
      <c r="AC27" s="343">
        <f>$B$243</f>
        <v>0</v>
      </c>
      <c r="AD27" s="567" t="e">
        <f>#REF!</f>
        <v>#REF!</v>
      </c>
      <c r="AE27" s="568"/>
      <c r="AF27" s="567">
        <f>$F$243</f>
        <v>0</v>
      </c>
      <c r="AG27" s="568"/>
      <c r="AH27" s="567">
        <f>$J$243</f>
        <v>0</v>
      </c>
      <c r="AI27" s="568"/>
      <c r="AJ27" s="567">
        <f>$L$243</f>
        <v>0</v>
      </c>
      <c r="AK27" s="568"/>
      <c r="AL27" s="567">
        <f>$N$243</f>
        <v>0</v>
      </c>
      <c r="AM27" s="568"/>
      <c r="AN27" s="343"/>
      <c r="AO27" s="343"/>
      <c r="AP27" s="343"/>
      <c r="AQ27" s="343"/>
      <c r="AR27" s="343"/>
      <c r="AS27" s="343"/>
      <c r="AT27" s="359"/>
      <c r="AU27" s="360"/>
      <c r="AW27" s="336"/>
      <c r="AX27" s="337"/>
      <c r="AY27" s="338"/>
      <c r="AZ27" s="343"/>
      <c r="BA27" s="338"/>
      <c r="BB27" s="339"/>
      <c r="BC27" s="338"/>
      <c r="BD27" s="343"/>
      <c r="BE27" s="343"/>
      <c r="BF27" s="338"/>
      <c r="BG27" s="346"/>
    </row>
    <row r="28" spans="1:60" s="342" customFormat="1" ht="34.5" customHeight="1" x14ac:dyDescent="0.25">
      <c r="A28" s="541"/>
      <c r="B28" s="614"/>
      <c r="C28" s="615"/>
      <c r="D28" s="589" t="s">
        <v>292</v>
      </c>
      <c r="E28" s="589"/>
      <c r="F28" s="589"/>
      <c r="G28" s="589"/>
      <c r="H28" s="589"/>
      <c r="I28" s="589"/>
      <c r="J28" s="589"/>
      <c r="K28" s="226">
        <v>7</v>
      </c>
      <c r="L28" s="227">
        <v>9</v>
      </c>
      <c r="M28" s="227">
        <v>23</v>
      </c>
      <c r="N28" s="203">
        <v>23</v>
      </c>
      <c r="O28" s="228">
        <v>23</v>
      </c>
      <c r="P28" s="598" t="s">
        <v>295</v>
      </c>
      <c r="Q28" s="599"/>
      <c r="R28" s="358"/>
      <c r="Z28" s="343"/>
      <c r="AA28" s="343"/>
      <c r="AB28" s="343"/>
      <c r="AC28" s="343"/>
      <c r="AD28" s="567"/>
      <c r="AE28" s="568"/>
      <c r="AF28" s="567"/>
      <c r="AG28" s="568"/>
      <c r="AH28" s="567"/>
      <c r="AI28" s="568"/>
      <c r="AJ28" s="567"/>
      <c r="AK28" s="568"/>
      <c r="AL28" s="567"/>
      <c r="AM28" s="568"/>
      <c r="AN28" s="343"/>
      <c r="AO28" s="343"/>
      <c r="AP28" s="343"/>
      <c r="AQ28" s="343"/>
      <c r="AR28" s="343"/>
      <c r="AS28" s="343"/>
      <c r="AT28" s="359"/>
      <c r="AU28" s="360"/>
      <c r="AW28" s="336"/>
      <c r="AX28" s="337"/>
      <c r="AY28" s="338"/>
      <c r="AZ28" s="343"/>
      <c r="BA28" s="338"/>
      <c r="BB28" s="339"/>
      <c r="BC28" s="338"/>
      <c r="BD28" s="343"/>
      <c r="BE28" s="343"/>
      <c r="BF28" s="338"/>
      <c r="BG28" s="346"/>
    </row>
    <row r="29" spans="1:60" s="342" customFormat="1" ht="16.149999999999999" customHeight="1" thickBot="1" x14ac:dyDescent="0.3">
      <c r="A29" s="630"/>
      <c r="B29" s="631"/>
      <c r="C29" s="631"/>
      <c r="D29" s="631"/>
      <c r="E29" s="631"/>
      <c r="F29" s="631"/>
      <c r="G29" s="631"/>
      <c r="H29" s="631"/>
      <c r="I29" s="631"/>
      <c r="J29" s="631"/>
      <c r="K29" s="631"/>
      <c r="L29" s="631"/>
      <c r="M29" s="631"/>
      <c r="N29" s="631"/>
      <c r="O29" s="631"/>
      <c r="P29" s="631"/>
      <c r="Q29" s="631"/>
      <c r="R29" s="631"/>
      <c r="S29" s="631"/>
      <c r="Z29" s="343"/>
      <c r="AA29" s="343"/>
      <c r="AB29" s="343"/>
      <c r="AC29" s="343"/>
      <c r="AD29" s="349"/>
      <c r="AE29" s="350"/>
      <c r="AF29" s="349"/>
      <c r="AG29" s="350"/>
      <c r="AH29" s="349"/>
      <c r="AI29" s="350"/>
      <c r="AJ29" s="349"/>
      <c r="AK29" s="350"/>
      <c r="AL29" s="349"/>
      <c r="AM29" s="350"/>
      <c r="AN29" s="343"/>
      <c r="AO29" s="343"/>
      <c r="AP29" s="343"/>
      <c r="AQ29" s="343"/>
      <c r="AR29" s="343"/>
      <c r="AS29" s="343"/>
      <c r="AT29" s="359"/>
      <c r="AU29" s="360"/>
      <c r="AW29" s="336"/>
      <c r="AX29" s="337"/>
      <c r="AY29" s="338"/>
      <c r="AZ29" s="343"/>
      <c r="BA29" s="338"/>
      <c r="BB29" s="339"/>
      <c r="BC29" s="338"/>
      <c r="BD29" s="343"/>
      <c r="BE29" s="343"/>
      <c r="BF29" s="338"/>
      <c r="BG29" s="346"/>
    </row>
    <row r="30" spans="1:60" s="342" customFormat="1" ht="43.9" customHeight="1" x14ac:dyDescent="0.3">
      <c r="A30" s="597" t="s">
        <v>130</v>
      </c>
      <c r="B30" s="602" t="s">
        <v>111</v>
      </c>
      <c r="C30" s="602" t="s">
        <v>162</v>
      </c>
      <c r="D30" s="625" t="s">
        <v>305</v>
      </c>
      <c r="E30" s="626"/>
      <c r="F30" s="644" t="s">
        <v>307</v>
      </c>
      <c r="G30" s="645"/>
      <c r="H30" s="542" t="s">
        <v>308</v>
      </c>
      <c r="I30" s="543"/>
      <c r="J30" s="608" t="s">
        <v>284</v>
      </c>
      <c r="K30" s="609"/>
      <c r="L30" s="642" t="s">
        <v>271</v>
      </c>
      <c r="M30" s="643"/>
      <c r="N30" s="361"/>
      <c r="O30" s="361"/>
      <c r="R30" s="358"/>
      <c r="V30" s="343"/>
      <c r="W30" s="343"/>
      <c r="X30" s="343"/>
      <c r="Y30" s="343"/>
      <c r="Z30" s="567"/>
      <c r="AA30" s="567"/>
      <c r="AB30" s="567"/>
      <c r="AC30" s="567"/>
      <c r="AD30" s="567"/>
      <c r="AE30" s="567"/>
      <c r="AF30" s="567"/>
      <c r="AG30" s="567"/>
      <c r="AH30" s="567"/>
      <c r="AI30" s="567"/>
      <c r="AJ30" s="343"/>
      <c r="AK30" s="343"/>
      <c r="AL30" s="343"/>
      <c r="AM30" s="343"/>
      <c r="AN30" s="343"/>
      <c r="AO30" s="343"/>
      <c r="AQ30" s="357"/>
      <c r="AR30" s="344"/>
      <c r="AT30" s="336"/>
      <c r="AU30" s="337"/>
      <c r="AV30" s="338"/>
      <c r="AW30" s="343"/>
      <c r="AX30" s="338"/>
      <c r="AY30" s="339"/>
      <c r="AZ30" s="338"/>
      <c r="BA30" s="343"/>
      <c r="BB30" s="343"/>
      <c r="BC30" s="338"/>
      <c r="BD30" s="346"/>
    </row>
    <row r="31" spans="1:60" s="342" customFormat="1" ht="63" customHeight="1" x14ac:dyDescent="0.3">
      <c r="A31" s="597"/>
      <c r="B31" s="602"/>
      <c r="C31" s="602"/>
      <c r="D31" s="229" t="str">
        <f>H31</f>
        <v>Буџетска средства</v>
      </c>
      <c r="E31" s="229" t="str">
        <f>I31</f>
        <v>Средства из осталих извора</v>
      </c>
      <c r="F31" s="230" t="str">
        <f>J31</f>
        <v>Буџетска средства</v>
      </c>
      <c r="G31" s="230" t="str">
        <f>K31</f>
        <v>Средства из осталих извора</v>
      </c>
      <c r="H31" s="231" t="s">
        <v>143</v>
      </c>
      <c r="I31" s="231" t="s">
        <v>144</v>
      </c>
      <c r="J31" s="232" t="s">
        <v>143</v>
      </c>
      <c r="K31" s="232" t="s">
        <v>144</v>
      </c>
      <c r="L31" s="291" t="s">
        <v>143</v>
      </c>
      <c r="M31" s="291" t="s">
        <v>144</v>
      </c>
      <c r="N31" s="361"/>
      <c r="O31" s="361"/>
      <c r="R31" s="358"/>
      <c r="V31" s="343"/>
      <c r="W31" s="343"/>
      <c r="X31" s="343"/>
      <c r="Y31" s="343"/>
      <c r="Z31" s="349"/>
      <c r="AA31" s="350"/>
      <c r="AB31" s="349"/>
      <c r="AC31" s="350"/>
      <c r="AD31" s="349"/>
      <c r="AE31" s="350"/>
      <c r="AF31" s="349"/>
      <c r="AG31" s="350"/>
      <c r="AH31" s="349"/>
      <c r="AI31" s="350"/>
      <c r="AJ31" s="343"/>
      <c r="AK31" s="343"/>
      <c r="AL31" s="343"/>
      <c r="AM31" s="343"/>
      <c r="AN31" s="343"/>
      <c r="AO31" s="343"/>
      <c r="AQ31" s="357"/>
      <c r="AR31" s="344"/>
      <c r="AT31" s="336"/>
      <c r="AU31" s="337"/>
      <c r="AV31" s="338"/>
      <c r="AW31" s="343"/>
      <c r="AX31" s="338"/>
      <c r="AY31" s="339"/>
      <c r="AZ31" s="338"/>
      <c r="BA31" s="343"/>
      <c r="BB31" s="343"/>
      <c r="BC31" s="338"/>
      <c r="BD31" s="346"/>
    </row>
    <row r="32" spans="1:60" s="362" customFormat="1" ht="46.15" customHeight="1" x14ac:dyDescent="0.3">
      <c r="A32" s="233">
        <v>1</v>
      </c>
      <c r="B32" s="227">
        <v>321311</v>
      </c>
      <c r="C32" s="234" t="s">
        <v>242</v>
      </c>
      <c r="D32" s="235"/>
      <c r="E32" s="235">
        <v>178000</v>
      </c>
      <c r="F32" s="235"/>
      <c r="G32" s="235">
        <v>178000</v>
      </c>
      <c r="H32" s="235"/>
      <c r="I32" s="235">
        <v>178000</v>
      </c>
      <c r="J32" s="236"/>
      <c r="K32" s="237">
        <v>178000</v>
      </c>
      <c r="L32" s="269"/>
      <c r="M32" s="290">
        <v>462000</v>
      </c>
      <c r="N32" s="361"/>
      <c r="O32" s="361"/>
      <c r="R32" s="363"/>
      <c r="V32" s="364"/>
      <c r="W32" s="364"/>
      <c r="X32" s="364"/>
      <c r="Y32" s="364"/>
      <c r="Z32" s="365"/>
      <c r="AA32" s="366"/>
      <c r="AB32" s="365"/>
      <c r="AC32" s="366"/>
      <c r="AD32" s="365"/>
      <c r="AE32" s="366"/>
      <c r="AF32" s="365"/>
      <c r="AG32" s="366"/>
      <c r="AH32" s="365"/>
      <c r="AI32" s="366"/>
      <c r="AJ32" s="364"/>
      <c r="AK32" s="364"/>
      <c r="AL32" s="364"/>
      <c r="AM32" s="364"/>
      <c r="AN32" s="364"/>
      <c r="AO32" s="364"/>
      <c r="AQ32" s="367"/>
      <c r="AR32" s="368"/>
      <c r="AT32" s="369"/>
      <c r="AU32" s="370"/>
      <c r="AV32" s="371"/>
      <c r="AW32" s="364"/>
      <c r="AX32" s="371"/>
      <c r="AY32" s="372"/>
      <c r="AZ32" s="371"/>
      <c r="BA32" s="364"/>
      <c r="BB32" s="364"/>
      <c r="BC32" s="371"/>
      <c r="BD32" s="373"/>
    </row>
    <row r="33" spans="1:60" s="342" customFormat="1" ht="43.9" customHeight="1" x14ac:dyDescent="0.3">
      <c r="A33" s="202">
        <v>2</v>
      </c>
      <c r="B33" s="227">
        <v>733100</v>
      </c>
      <c r="C33" s="213" t="s">
        <v>232</v>
      </c>
      <c r="D33" s="238"/>
      <c r="E33" s="235">
        <v>0</v>
      </c>
      <c r="F33" s="238"/>
      <c r="G33" s="235">
        <v>0</v>
      </c>
      <c r="H33" s="235"/>
      <c r="I33" s="235">
        <v>0</v>
      </c>
      <c r="J33" s="236"/>
      <c r="K33" s="237">
        <v>0</v>
      </c>
      <c r="L33" s="290"/>
      <c r="M33" s="290">
        <v>0</v>
      </c>
      <c r="N33" s="361"/>
      <c r="O33" s="361"/>
      <c r="R33" s="358"/>
      <c r="V33" s="343"/>
      <c r="W33" s="343"/>
      <c r="X33" s="343"/>
      <c r="Y33" s="343"/>
      <c r="Z33" s="349"/>
      <c r="AA33" s="350"/>
      <c r="AB33" s="349"/>
      <c r="AC33" s="350"/>
      <c r="AD33" s="349"/>
      <c r="AE33" s="350"/>
      <c r="AF33" s="349"/>
      <c r="AG33" s="350"/>
      <c r="AH33" s="349"/>
      <c r="AI33" s="350"/>
      <c r="AJ33" s="343"/>
      <c r="AK33" s="343"/>
      <c r="AL33" s="343"/>
      <c r="AM33" s="343"/>
      <c r="AN33" s="343"/>
      <c r="AO33" s="343"/>
      <c r="AQ33" s="357"/>
      <c r="AR33" s="344"/>
      <c r="AT33" s="336"/>
      <c r="AU33" s="337"/>
      <c r="AV33" s="338"/>
      <c r="AW33" s="343"/>
      <c r="AX33" s="338"/>
      <c r="AY33" s="339"/>
      <c r="AZ33" s="338"/>
      <c r="BA33" s="343"/>
      <c r="BB33" s="343"/>
      <c r="BC33" s="338"/>
      <c r="BD33" s="346"/>
    </row>
    <row r="34" spans="1:60" s="342" customFormat="1" ht="43.9" customHeight="1" x14ac:dyDescent="0.3">
      <c r="A34" s="202">
        <v>3</v>
      </c>
      <c r="B34" s="227">
        <v>742314</v>
      </c>
      <c r="C34" s="213" t="s">
        <v>281</v>
      </c>
      <c r="D34" s="238"/>
      <c r="E34" s="235">
        <v>0</v>
      </c>
      <c r="F34" s="238"/>
      <c r="G34" s="235">
        <v>0</v>
      </c>
      <c r="H34" s="235"/>
      <c r="I34" s="235">
        <v>0</v>
      </c>
      <c r="J34" s="236"/>
      <c r="K34" s="237">
        <v>0</v>
      </c>
      <c r="L34" s="290"/>
      <c r="M34" s="290">
        <v>0</v>
      </c>
      <c r="N34" s="361"/>
      <c r="O34" s="361"/>
      <c r="R34" s="358"/>
      <c r="V34" s="343"/>
      <c r="W34" s="343"/>
      <c r="X34" s="343"/>
      <c r="Y34" s="343"/>
      <c r="Z34" s="349"/>
      <c r="AA34" s="350"/>
      <c r="AB34" s="349"/>
      <c r="AC34" s="350"/>
      <c r="AD34" s="349"/>
      <c r="AE34" s="350"/>
      <c r="AF34" s="349"/>
      <c r="AG34" s="350"/>
      <c r="AH34" s="349"/>
      <c r="AI34" s="350"/>
      <c r="AJ34" s="343"/>
      <c r="AK34" s="343"/>
      <c r="AL34" s="343"/>
      <c r="AM34" s="343"/>
      <c r="AN34" s="343"/>
      <c r="AO34" s="343"/>
      <c r="AQ34" s="357"/>
      <c r="AR34" s="344"/>
      <c r="AT34" s="336"/>
      <c r="AU34" s="337"/>
      <c r="AV34" s="338"/>
      <c r="AW34" s="343"/>
      <c r="AX34" s="338"/>
      <c r="AY34" s="339"/>
      <c r="AZ34" s="338"/>
      <c r="BA34" s="343"/>
      <c r="BB34" s="343"/>
      <c r="BC34" s="338"/>
      <c r="BD34" s="346"/>
    </row>
    <row r="35" spans="1:60" s="342" customFormat="1" ht="47.45" customHeight="1" x14ac:dyDescent="0.3">
      <c r="A35" s="202">
        <v>4</v>
      </c>
      <c r="B35" s="203">
        <v>742341</v>
      </c>
      <c r="C35" s="213" t="s">
        <v>230</v>
      </c>
      <c r="D35" s="238"/>
      <c r="E35" s="238">
        <v>352000</v>
      </c>
      <c r="F35" s="238"/>
      <c r="G35" s="238">
        <v>2500000</v>
      </c>
      <c r="H35" s="238"/>
      <c r="I35" s="238">
        <v>2500000</v>
      </c>
      <c r="J35" s="236"/>
      <c r="K35" s="237">
        <v>2500000</v>
      </c>
      <c r="L35" s="290"/>
      <c r="M35" s="290">
        <v>368000</v>
      </c>
      <c r="N35" s="374"/>
      <c r="O35" s="375"/>
      <c r="R35" s="358"/>
      <c r="V35" s="343"/>
      <c r="W35" s="343"/>
      <c r="X35" s="343"/>
      <c r="Y35" s="343"/>
      <c r="Z35" s="349"/>
      <c r="AA35" s="350"/>
      <c r="AB35" s="349"/>
      <c r="AC35" s="350"/>
      <c r="AD35" s="349"/>
      <c r="AE35" s="350"/>
      <c r="AF35" s="349"/>
      <c r="AG35" s="350"/>
      <c r="AH35" s="349"/>
      <c r="AI35" s="350"/>
      <c r="AJ35" s="343"/>
      <c r="AK35" s="343"/>
      <c r="AL35" s="343"/>
      <c r="AM35" s="343"/>
      <c r="AN35" s="343"/>
      <c r="AO35" s="343"/>
      <c r="AQ35" s="357"/>
      <c r="AR35" s="344"/>
      <c r="AT35" s="336"/>
      <c r="AU35" s="337"/>
      <c r="AV35" s="338"/>
      <c r="AW35" s="343"/>
      <c r="AX35" s="338"/>
      <c r="AY35" s="339"/>
      <c r="AZ35" s="338"/>
      <c r="BA35" s="343"/>
      <c r="BB35" s="343"/>
      <c r="BC35" s="338"/>
      <c r="BD35" s="346"/>
    </row>
    <row r="36" spans="1:60" s="342" customFormat="1" ht="52.15" customHeight="1" x14ac:dyDescent="0.3">
      <c r="A36" s="202">
        <v>5</v>
      </c>
      <c r="B36" s="203">
        <v>742372</v>
      </c>
      <c r="C36" s="213" t="s">
        <v>231</v>
      </c>
      <c r="D36" s="238"/>
      <c r="E36" s="238">
        <v>0</v>
      </c>
      <c r="F36" s="238"/>
      <c r="G36" s="238">
        <v>0</v>
      </c>
      <c r="H36" s="238"/>
      <c r="I36" s="238">
        <v>0</v>
      </c>
      <c r="J36" s="236"/>
      <c r="K36" s="237">
        <v>0</v>
      </c>
      <c r="L36" s="290"/>
      <c r="M36" s="290">
        <v>0</v>
      </c>
      <c r="N36" s="375"/>
      <c r="O36" s="375"/>
      <c r="R36" s="358"/>
      <c r="V36" s="343"/>
      <c r="W36" s="343"/>
      <c r="X36" s="343"/>
      <c r="Y36" s="343"/>
      <c r="Z36" s="349"/>
      <c r="AA36" s="350"/>
      <c r="AB36" s="349"/>
      <c r="AC36" s="350"/>
      <c r="AD36" s="349"/>
      <c r="AE36" s="350"/>
      <c r="AF36" s="349"/>
      <c r="AG36" s="350"/>
      <c r="AH36" s="349"/>
      <c r="AI36" s="350"/>
      <c r="AJ36" s="343"/>
      <c r="AK36" s="343"/>
      <c r="AL36" s="343"/>
      <c r="AM36" s="343"/>
      <c r="AN36" s="343"/>
      <c r="AO36" s="343"/>
      <c r="AQ36" s="357"/>
      <c r="AR36" s="344"/>
      <c r="AT36" s="336"/>
      <c r="AU36" s="337"/>
      <c r="AV36" s="338"/>
      <c r="AW36" s="343"/>
      <c r="AX36" s="338"/>
      <c r="AY36" s="339"/>
      <c r="AZ36" s="338"/>
      <c r="BA36" s="343"/>
      <c r="BB36" s="343"/>
      <c r="BC36" s="338"/>
      <c r="BD36" s="346"/>
    </row>
    <row r="37" spans="1:60" s="362" customFormat="1" ht="60.6" customHeight="1" x14ac:dyDescent="0.3">
      <c r="A37" s="233">
        <v>6</v>
      </c>
      <c r="B37" s="227">
        <v>744141</v>
      </c>
      <c r="C37" s="234" t="s">
        <v>241</v>
      </c>
      <c r="D37" s="235"/>
      <c r="E37" s="235">
        <v>0</v>
      </c>
      <c r="F37" s="235"/>
      <c r="G37" s="235">
        <v>0</v>
      </c>
      <c r="H37" s="235"/>
      <c r="I37" s="235">
        <v>0</v>
      </c>
      <c r="J37" s="236"/>
      <c r="K37" s="237">
        <v>0</v>
      </c>
      <c r="L37" s="290"/>
      <c r="M37" s="290">
        <v>0</v>
      </c>
      <c r="N37" s="361"/>
      <c r="O37" s="375"/>
      <c r="R37" s="363"/>
      <c r="V37" s="364"/>
      <c r="W37" s="364"/>
      <c r="X37" s="364"/>
      <c r="Y37" s="364"/>
      <c r="Z37" s="365"/>
      <c r="AA37" s="366"/>
      <c r="AB37" s="365"/>
      <c r="AC37" s="366"/>
      <c r="AD37" s="365"/>
      <c r="AE37" s="366"/>
      <c r="AF37" s="365"/>
      <c r="AG37" s="366"/>
      <c r="AH37" s="365"/>
      <c r="AI37" s="366"/>
      <c r="AJ37" s="364"/>
      <c r="AK37" s="364"/>
      <c r="AL37" s="364"/>
      <c r="AM37" s="364"/>
      <c r="AN37" s="364"/>
      <c r="AO37" s="364"/>
      <c r="AQ37" s="367"/>
      <c r="AR37" s="368"/>
      <c r="AT37" s="369"/>
      <c r="AU37" s="370"/>
      <c r="AV37" s="371"/>
      <c r="AW37" s="364"/>
      <c r="AX37" s="371"/>
      <c r="AY37" s="372"/>
      <c r="AZ37" s="371"/>
      <c r="BA37" s="364"/>
      <c r="BB37" s="364"/>
      <c r="BC37" s="371"/>
      <c r="BD37" s="373"/>
    </row>
    <row r="38" spans="1:60" s="362" customFormat="1" ht="46.9" customHeight="1" x14ac:dyDescent="0.3">
      <c r="A38" s="233">
        <v>7</v>
      </c>
      <c r="B38" s="227">
        <v>745141</v>
      </c>
      <c r="C38" s="234" t="s">
        <v>252</v>
      </c>
      <c r="D38" s="235"/>
      <c r="E38" s="235">
        <v>0</v>
      </c>
      <c r="F38" s="235"/>
      <c r="G38" s="235">
        <v>0</v>
      </c>
      <c r="H38" s="235"/>
      <c r="I38" s="235">
        <v>0</v>
      </c>
      <c r="J38" s="236"/>
      <c r="K38" s="237">
        <v>0</v>
      </c>
      <c r="L38" s="290"/>
      <c r="M38" s="290">
        <v>1000000</v>
      </c>
      <c r="N38" s="374"/>
      <c r="O38" s="374"/>
      <c r="R38" s="363"/>
      <c r="V38" s="364"/>
      <c r="W38" s="364"/>
      <c r="X38" s="364"/>
      <c r="Y38" s="364"/>
      <c r="Z38" s="365"/>
      <c r="AA38" s="366"/>
      <c r="AB38" s="365"/>
      <c r="AC38" s="366"/>
      <c r="AD38" s="365"/>
      <c r="AE38" s="366"/>
      <c r="AF38" s="365"/>
      <c r="AG38" s="366"/>
      <c r="AH38" s="365"/>
      <c r="AI38" s="366"/>
      <c r="AJ38" s="364"/>
      <c r="AK38" s="364"/>
      <c r="AL38" s="364"/>
      <c r="AM38" s="364"/>
      <c r="AN38" s="364"/>
      <c r="AO38" s="364"/>
      <c r="AQ38" s="367"/>
      <c r="AR38" s="368"/>
      <c r="AT38" s="369"/>
      <c r="AU38" s="370"/>
      <c r="AV38" s="371"/>
      <c r="AW38" s="364"/>
      <c r="AX38" s="371"/>
      <c r="AY38" s="372"/>
      <c r="AZ38" s="371"/>
      <c r="BA38" s="364"/>
      <c r="BB38" s="364"/>
      <c r="BC38" s="371"/>
      <c r="BD38" s="373"/>
    </row>
    <row r="39" spans="1:60" s="362" customFormat="1" ht="63" customHeight="1" x14ac:dyDescent="0.3">
      <c r="A39" s="233">
        <v>8</v>
      </c>
      <c r="B39" s="227">
        <v>745165</v>
      </c>
      <c r="C39" s="234" t="s">
        <v>250</v>
      </c>
      <c r="D39" s="235"/>
      <c r="E39" s="235">
        <v>0</v>
      </c>
      <c r="F39" s="235"/>
      <c r="G39" s="235">
        <v>0</v>
      </c>
      <c r="H39" s="235"/>
      <c r="I39" s="235">
        <v>0</v>
      </c>
      <c r="J39" s="236"/>
      <c r="K39" s="237">
        <v>0</v>
      </c>
      <c r="L39" s="290"/>
      <c r="M39" s="290">
        <v>0</v>
      </c>
      <c r="N39" s="375"/>
      <c r="O39" s="375"/>
      <c r="R39" s="363"/>
      <c r="V39" s="364"/>
      <c r="W39" s="364"/>
      <c r="X39" s="364"/>
      <c r="Y39" s="364"/>
      <c r="Z39" s="365"/>
      <c r="AA39" s="366"/>
      <c r="AB39" s="365"/>
      <c r="AC39" s="366"/>
      <c r="AD39" s="365"/>
      <c r="AE39" s="366"/>
      <c r="AF39" s="365"/>
      <c r="AG39" s="366"/>
      <c r="AH39" s="365"/>
      <c r="AI39" s="366"/>
      <c r="AJ39" s="364"/>
      <c r="AK39" s="364"/>
      <c r="AL39" s="364"/>
      <c r="AM39" s="364"/>
      <c r="AN39" s="364"/>
      <c r="AO39" s="364"/>
      <c r="AQ39" s="367"/>
      <c r="AR39" s="368"/>
      <c r="AT39" s="369"/>
      <c r="AU39" s="370"/>
      <c r="AV39" s="371"/>
      <c r="AW39" s="364"/>
      <c r="AX39" s="371"/>
      <c r="AY39" s="372"/>
      <c r="AZ39" s="371"/>
      <c r="BA39" s="364"/>
      <c r="BB39" s="364"/>
      <c r="BC39" s="371"/>
      <c r="BD39" s="373"/>
    </row>
    <row r="40" spans="1:60" s="342" customFormat="1" ht="52.15" customHeight="1" x14ac:dyDescent="0.3">
      <c r="A40" s="202">
        <v>9</v>
      </c>
      <c r="B40" s="203">
        <v>791111</v>
      </c>
      <c r="C40" s="213" t="s">
        <v>119</v>
      </c>
      <c r="D40" s="238">
        <v>24651000</v>
      </c>
      <c r="E40" s="238">
        <v>0</v>
      </c>
      <c r="F40" s="238">
        <v>28791000</v>
      </c>
      <c r="G40" s="238">
        <v>0</v>
      </c>
      <c r="H40" s="238">
        <v>29735000</v>
      </c>
      <c r="I40" s="238">
        <v>0</v>
      </c>
      <c r="J40" s="237">
        <v>29735000</v>
      </c>
      <c r="K40" s="237">
        <v>0</v>
      </c>
      <c r="L40" s="290">
        <v>25548000</v>
      </c>
      <c r="M40" s="290">
        <v>0</v>
      </c>
      <c r="N40" s="375"/>
      <c r="O40" s="375"/>
      <c r="R40" s="358"/>
      <c r="V40" s="343"/>
      <c r="W40" s="343"/>
      <c r="X40" s="343"/>
      <c r="Y40" s="343"/>
      <c r="Z40" s="349"/>
      <c r="AA40" s="350"/>
      <c r="AB40" s="349"/>
      <c r="AC40" s="350"/>
      <c r="AD40" s="349"/>
      <c r="AE40" s="350"/>
      <c r="AF40" s="349"/>
      <c r="AG40" s="350"/>
      <c r="AH40" s="349"/>
      <c r="AI40" s="350"/>
      <c r="AJ40" s="343"/>
      <c r="AK40" s="343"/>
      <c r="AL40" s="343"/>
      <c r="AM40" s="343"/>
      <c r="AN40" s="343"/>
      <c r="AO40" s="343"/>
      <c r="AQ40" s="357"/>
      <c r="AR40" s="344"/>
      <c r="AT40" s="336"/>
      <c r="AU40" s="337"/>
      <c r="AV40" s="338"/>
      <c r="AW40" s="343"/>
      <c r="AX40" s="338"/>
      <c r="AY40" s="339"/>
      <c r="AZ40" s="338"/>
      <c r="BA40" s="343"/>
      <c r="BB40" s="343"/>
      <c r="BC40" s="338"/>
      <c r="BD40" s="346"/>
    </row>
    <row r="41" spans="1:60" s="342" customFormat="1" ht="49.15" customHeight="1" x14ac:dyDescent="0.3">
      <c r="A41" s="600" t="s">
        <v>125</v>
      </c>
      <c r="B41" s="601"/>
      <c r="C41" s="215" t="str">
        <f>$D$8</f>
        <v>Програм 13.  Развој културе</v>
      </c>
      <c r="D41" s="239">
        <f>SUM(D32:D40)</f>
        <v>24651000</v>
      </c>
      <c r="E41" s="239">
        <f>SUM(E32:E40)</f>
        <v>530000</v>
      </c>
      <c r="F41" s="239">
        <f>SUM(F33:F40)</f>
        <v>28791000</v>
      </c>
      <c r="G41" s="239">
        <f>SUM(G32:G40)</f>
        <v>2678000</v>
      </c>
      <c r="H41" s="239">
        <f>SUM(H32:H40)</f>
        <v>29735000</v>
      </c>
      <c r="I41" s="239">
        <f>SUM(I32:I40)</f>
        <v>2678000</v>
      </c>
      <c r="J41" s="239">
        <f t="shared" ref="J41:K41" si="2">SUM(J32:J40)</f>
        <v>29735000</v>
      </c>
      <c r="K41" s="239">
        <f t="shared" si="2"/>
        <v>2678000</v>
      </c>
      <c r="L41" s="296">
        <f>SUM(L32:L40)</f>
        <v>25548000</v>
      </c>
      <c r="M41" s="296">
        <f>SUM(M32:M40)</f>
        <v>1830000</v>
      </c>
      <c r="N41" s="375"/>
      <c r="O41" s="375"/>
      <c r="Q41" s="376"/>
      <c r="R41" s="377"/>
      <c r="S41" s="376"/>
      <c r="T41" s="376"/>
      <c r="U41" s="376"/>
      <c r="V41" s="376"/>
      <c r="W41" s="376"/>
      <c r="X41" s="348"/>
      <c r="AC41" s="378"/>
      <c r="AD41" s="378"/>
      <c r="AE41" s="378"/>
      <c r="AF41" s="379"/>
      <c r="AG41" s="380"/>
      <c r="AH41" s="379"/>
      <c r="AQ41" s="357"/>
      <c r="AR41" s="344"/>
      <c r="AU41" s="343"/>
      <c r="AV41" s="343"/>
      <c r="AW41" s="343"/>
      <c r="AX41" s="338"/>
      <c r="AY41" s="346"/>
      <c r="AZ41" s="338"/>
      <c r="BA41" s="343"/>
      <c r="BB41" s="343"/>
      <c r="BC41" s="338"/>
      <c r="BD41" s="346"/>
    </row>
    <row r="42" spans="1:60" s="3" customFormat="1" ht="15" hidden="1" customHeight="1" x14ac:dyDescent="0.25">
      <c r="A42" s="558"/>
      <c r="B42" s="585" t="s">
        <v>128</v>
      </c>
      <c r="C42" s="586"/>
      <c r="D42" s="147"/>
      <c r="E42" s="147"/>
      <c r="F42" s="556" t="s">
        <v>146</v>
      </c>
      <c r="G42" s="607"/>
      <c r="H42" s="607"/>
      <c r="I42" s="607"/>
      <c r="J42" s="607"/>
      <c r="K42" s="607"/>
      <c r="L42" s="607"/>
      <c r="M42" s="607"/>
      <c r="N42" s="607"/>
      <c r="O42" s="607"/>
      <c r="P42" s="607"/>
      <c r="Q42" s="557"/>
      <c r="R42" s="381"/>
      <c r="S42" s="382"/>
      <c r="T42" s="382"/>
      <c r="U42" s="382"/>
      <c r="V42" s="382"/>
      <c r="W42" s="382"/>
      <c r="X42" s="382"/>
      <c r="Y42" s="382"/>
      <c r="Z42" s="382"/>
      <c r="AA42" s="4"/>
      <c r="AF42" s="383"/>
      <c r="AG42" s="384"/>
      <c r="AH42" s="384"/>
      <c r="AI42" s="384"/>
      <c r="AJ42" s="385"/>
      <c r="AK42" s="384"/>
      <c r="AT42" s="17"/>
      <c r="AU42" s="16"/>
      <c r="AX42" s="15"/>
      <c r="AY42" s="15"/>
      <c r="AZ42" s="15"/>
      <c r="BA42" s="5"/>
      <c r="BB42" s="386"/>
      <c r="BC42" s="5"/>
      <c r="BD42" s="15"/>
      <c r="BE42" s="15"/>
      <c r="BF42" s="5"/>
      <c r="BG42" s="386"/>
    </row>
    <row r="43" spans="1:60" s="3" customFormat="1" ht="39" hidden="1" customHeight="1" x14ac:dyDescent="0.25">
      <c r="A43" s="558"/>
      <c r="B43" s="587"/>
      <c r="C43" s="588"/>
      <c r="D43" s="148"/>
      <c r="E43" s="148"/>
      <c r="F43" s="556" t="s">
        <v>122</v>
      </c>
      <c r="G43" s="607"/>
      <c r="H43" s="607"/>
      <c r="I43" s="607"/>
      <c r="J43" s="557"/>
      <c r="K43" s="53" t="s">
        <v>154</v>
      </c>
      <c r="L43" s="273" t="s">
        <v>155</v>
      </c>
      <c r="M43" s="273" t="s">
        <v>147</v>
      </c>
      <c r="N43" s="321" t="s">
        <v>148</v>
      </c>
      <c r="O43" s="321" t="s">
        <v>106</v>
      </c>
      <c r="P43" s="556" t="s">
        <v>156</v>
      </c>
      <c r="Q43" s="557"/>
      <c r="R43" s="381"/>
      <c r="S43" s="387"/>
      <c r="T43" s="387"/>
      <c r="U43" s="387"/>
      <c r="V43" s="387"/>
      <c r="W43" s="387"/>
      <c r="X43" s="387"/>
      <c r="Y43" s="387"/>
      <c r="Z43" s="4"/>
      <c r="AA43" s="4"/>
      <c r="AF43" s="383"/>
      <c r="AG43" s="384"/>
      <c r="AH43" s="384"/>
      <c r="AI43" s="384"/>
      <c r="AJ43" s="385"/>
      <c r="AK43" s="384"/>
      <c r="AM43" s="385"/>
      <c r="AN43" s="385"/>
      <c r="AT43" s="17"/>
      <c r="AU43" s="16"/>
      <c r="AX43" s="15"/>
      <c r="AY43" s="15"/>
      <c r="AZ43" s="15"/>
      <c r="BA43" s="5"/>
      <c r="BB43" s="386"/>
      <c r="BC43" s="5"/>
      <c r="BD43" s="15"/>
      <c r="BE43" s="15"/>
      <c r="BF43" s="5"/>
      <c r="BG43" s="386"/>
    </row>
    <row r="44" spans="1:60" s="3" customFormat="1" ht="42" hidden="1" customHeight="1" x14ac:dyDescent="0.25">
      <c r="A44" s="558">
        <v>4</v>
      </c>
      <c r="B44" s="521"/>
      <c r="C44" s="616"/>
      <c r="D44" s="149"/>
      <c r="E44" s="149"/>
      <c r="F44" s="604"/>
      <c r="G44" s="605"/>
      <c r="H44" s="605"/>
      <c r="I44" s="605"/>
      <c r="J44" s="606"/>
      <c r="K44" s="57"/>
      <c r="L44" s="274"/>
      <c r="M44" s="274"/>
      <c r="N44" s="54"/>
      <c r="O44" s="54"/>
      <c r="P44" s="604"/>
      <c r="Q44" s="606"/>
      <c r="R44" s="381"/>
      <c r="S44" s="387"/>
      <c r="T44" s="387"/>
      <c r="U44" s="387"/>
      <c r="V44" s="387"/>
      <c r="W44" s="387"/>
      <c r="X44" s="387"/>
      <c r="Y44" s="387"/>
      <c r="Z44" s="4"/>
      <c r="AA44" s="4"/>
      <c r="AF44" s="383"/>
      <c r="AG44" s="384"/>
      <c r="AH44" s="384"/>
      <c r="AI44" s="384"/>
      <c r="AJ44" s="385"/>
      <c r="AK44" s="384"/>
      <c r="AM44" s="385"/>
      <c r="AN44" s="385"/>
      <c r="AT44" s="388"/>
      <c r="AU44" s="389"/>
      <c r="AX44" s="15"/>
      <c r="AY44" s="15"/>
      <c r="AZ44" s="15"/>
      <c r="BA44" s="5"/>
      <c r="BB44" s="386"/>
      <c r="BC44" s="5"/>
      <c r="BD44" s="15"/>
      <c r="BE44" s="15"/>
      <c r="BF44" s="5"/>
      <c r="BG44" s="386"/>
    </row>
    <row r="45" spans="1:60" s="3" customFormat="1" ht="42" hidden="1" customHeight="1" x14ac:dyDescent="0.25">
      <c r="A45" s="558"/>
      <c r="B45" s="523"/>
      <c r="C45" s="617"/>
      <c r="D45" s="390"/>
      <c r="E45" s="390"/>
      <c r="F45" s="604"/>
      <c r="G45" s="605"/>
      <c r="H45" s="605"/>
      <c r="I45" s="605"/>
      <c r="J45" s="606"/>
      <c r="K45" s="57"/>
      <c r="L45" s="274"/>
      <c r="M45" s="274"/>
      <c r="N45" s="54"/>
      <c r="O45" s="54"/>
      <c r="P45" s="604"/>
      <c r="Q45" s="606"/>
      <c r="R45" s="381"/>
      <c r="S45" s="387"/>
      <c r="T45" s="387"/>
      <c r="U45" s="387"/>
      <c r="V45" s="387"/>
      <c r="W45" s="387"/>
      <c r="X45" s="387"/>
      <c r="Y45" s="387"/>
      <c r="Z45" s="4"/>
      <c r="AA45" s="4"/>
      <c r="AF45" s="383"/>
      <c r="AG45" s="384"/>
      <c r="AH45" s="384"/>
      <c r="AI45" s="384"/>
      <c r="AJ45" s="385"/>
      <c r="AK45" s="384"/>
      <c r="AT45" s="17"/>
      <c r="AU45" s="16"/>
      <c r="AX45" s="15"/>
      <c r="AY45" s="15"/>
      <c r="AZ45" s="15"/>
      <c r="BA45" s="5"/>
      <c r="BB45" s="386"/>
      <c r="BC45" s="5"/>
      <c r="BD45" s="15"/>
      <c r="BE45" s="15"/>
      <c r="BF45" s="5"/>
      <c r="BG45" s="386"/>
    </row>
    <row r="46" spans="1:60" s="3" customFormat="1" ht="42" hidden="1" customHeight="1" x14ac:dyDescent="0.25">
      <c r="A46" s="558"/>
      <c r="B46" s="618"/>
      <c r="C46" s="619"/>
      <c r="D46" s="150"/>
      <c r="E46" s="150"/>
      <c r="F46" s="604"/>
      <c r="G46" s="605"/>
      <c r="H46" s="605"/>
      <c r="I46" s="605"/>
      <c r="J46" s="606"/>
      <c r="K46" s="57"/>
      <c r="L46" s="274"/>
      <c r="M46" s="274"/>
      <c r="N46" s="54"/>
      <c r="O46" s="54"/>
      <c r="P46" s="604"/>
      <c r="Q46" s="606"/>
      <c r="R46" s="381"/>
      <c r="S46" s="387"/>
      <c r="T46" s="387"/>
      <c r="U46" s="387"/>
      <c r="V46" s="387"/>
      <c r="W46" s="387"/>
      <c r="X46" s="387"/>
      <c r="Y46" s="387"/>
      <c r="Z46" s="4"/>
      <c r="AA46" s="4"/>
      <c r="AF46" s="383"/>
      <c r="AG46" s="384"/>
      <c r="AH46" s="384"/>
      <c r="AI46" s="384"/>
      <c r="AJ46" s="385"/>
      <c r="AK46" s="384"/>
      <c r="AT46" s="17"/>
      <c r="AU46" s="16"/>
      <c r="AX46" s="15"/>
      <c r="AY46" s="15"/>
      <c r="AZ46" s="15"/>
      <c r="BA46" s="5"/>
      <c r="BB46" s="386"/>
      <c r="BC46" s="5"/>
      <c r="BD46" s="15"/>
      <c r="BE46" s="15"/>
      <c r="BF46" s="5"/>
      <c r="BG46" s="386"/>
    </row>
    <row r="47" spans="1:60" s="3" customFormat="1" ht="15" hidden="1" customHeight="1" x14ac:dyDescent="0.25">
      <c r="A47" s="391"/>
      <c r="B47" s="392"/>
      <c r="C47" s="392"/>
      <c r="D47" s="151"/>
      <c r="E47" s="151"/>
      <c r="F47" s="58"/>
      <c r="G47" s="58"/>
      <c r="H47" s="59"/>
      <c r="I47" s="59"/>
      <c r="J47" s="59"/>
      <c r="K47" s="59"/>
      <c r="L47" s="275"/>
      <c r="M47" s="275"/>
      <c r="N47" s="60"/>
      <c r="O47" s="60"/>
      <c r="P47" s="60"/>
      <c r="Q47" s="60"/>
      <c r="R47" s="393"/>
      <c r="S47" s="387"/>
      <c r="T47" s="387"/>
      <c r="U47" s="387"/>
      <c r="V47" s="387"/>
      <c r="W47" s="387"/>
      <c r="X47" s="387"/>
      <c r="Y47" s="387"/>
      <c r="Z47" s="4"/>
      <c r="AA47" s="4"/>
      <c r="AB47" s="4"/>
      <c r="AG47" s="383"/>
      <c r="AH47" s="383"/>
      <c r="AI47" s="383"/>
      <c r="AJ47" s="384"/>
      <c r="AK47" s="385"/>
      <c r="AL47" s="384"/>
      <c r="AU47" s="17"/>
      <c r="AV47" s="16"/>
      <c r="AY47" s="15"/>
      <c r="AZ47" s="15"/>
      <c r="BA47" s="15"/>
      <c r="BB47" s="5"/>
      <c r="BC47" s="386"/>
      <c r="BD47" s="5"/>
      <c r="BE47" s="15"/>
      <c r="BF47" s="15"/>
      <c r="BG47" s="5"/>
      <c r="BH47" s="386"/>
    </row>
    <row r="48" spans="1:60" s="3" customFormat="1" ht="15" hidden="1" customHeight="1" x14ac:dyDescent="0.25">
      <c r="A48" s="558"/>
      <c r="B48" s="585" t="s">
        <v>128</v>
      </c>
      <c r="C48" s="586"/>
      <c r="D48" s="152"/>
      <c r="E48" s="152"/>
      <c r="F48" s="635" t="s">
        <v>146</v>
      </c>
      <c r="G48" s="635"/>
      <c r="H48" s="635"/>
      <c r="I48" s="635"/>
      <c r="J48" s="635"/>
      <c r="K48" s="635"/>
      <c r="L48" s="635"/>
      <c r="M48" s="635"/>
      <c r="N48" s="635"/>
      <c r="O48" s="635"/>
      <c r="P48" s="635"/>
      <c r="Q48" s="635"/>
      <c r="R48" s="381"/>
      <c r="S48" s="387"/>
      <c r="T48" s="387"/>
      <c r="U48" s="387"/>
      <c r="V48" s="387"/>
      <c r="W48" s="387"/>
      <c r="X48" s="387"/>
      <c r="Y48" s="387"/>
      <c r="Z48" s="4"/>
      <c r="AA48" s="4"/>
      <c r="AF48" s="383"/>
      <c r="AG48" s="384"/>
      <c r="AH48" s="384"/>
      <c r="AI48" s="384"/>
      <c r="AJ48" s="385"/>
      <c r="AK48" s="384"/>
      <c r="AT48" s="17"/>
      <c r="AU48" s="16"/>
      <c r="AX48" s="15"/>
      <c r="AY48" s="15"/>
      <c r="AZ48" s="15"/>
      <c r="BA48" s="5"/>
      <c r="BB48" s="386"/>
      <c r="BC48" s="5"/>
      <c r="BD48" s="15"/>
      <c r="BE48" s="15"/>
      <c r="BF48" s="5"/>
      <c r="BG48" s="386"/>
    </row>
    <row r="49" spans="1:62" s="3" customFormat="1" ht="39" hidden="1" customHeight="1" x14ac:dyDescent="0.25">
      <c r="A49" s="558"/>
      <c r="B49" s="587"/>
      <c r="C49" s="588"/>
      <c r="D49" s="153"/>
      <c r="E49" s="153"/>
      <c r="F49" s="635" t="s">
        <v>122</v>
      </c>
      <c r="G49" s="635"/>
      <c r="H49" s="635"/>
      <c r="I49" s="635"/>
      <c r="J49" s="635"/>
      <c r="K49" s="53" t="s">
        <v>154</v>
      </c>
      <c r="L49" s="273" t="s">
        <v>155</v>
      </c>
      <c r="M49" s="273" t="s">
        <v>147</v>
      </c>
      <c r="N49" s="321" t="s">
        <v>148</v>
      </c>
      <c r="O49" s="321" t="s">
        <v>106</v>
      </c>
      <c r="P49" s="646" t="s">
        <v>156</v>
      </c>
      <c r="Q49" s="586"/>
      <c r="R49" s="381"/>
      <c r="S49" s="387"/>
      <c r="T49" s="387"/>
      <c r="U49" s="387"/>
      <c r="V49" s="387"/>
      <c r="W49" s="387"/>
      <c r="X49" s="387"/>
      <c r="Y49" s="387"/>
      <c r="Z49" s="4"/>
      <c r="AA49" s="4"/>
      <c r="AF49" s="383"/>
      <c r="AG49" s="384"/>
      <c r="AH49" s="384"/>
      <c r="AI49" s="384"/>
      <c r="AJ49" s="19"/>
      <c r="AK49" s="384"/>
      <c r="AT49" s="17"/>
      <c r="AU49" s="16"/>
      <c r="AX49" s="15"/>
      <c r="AY49" s="15"/>
      <c r="AZ49" s="15"/>
      <c r="BA49" s="5"/>
      <c r="BB49" s="386"/>
      <c r="BC49" s="5"/>
      <c r="BD49" s="15"/>
      <c r="BE49" s="15"/>
      <c r="BF49" s="5"/>
      <c r="BG49" s="386"/>
    </row>
    <row r="50" spans="1:62" s="3" customFormat="1" ht="42" hidden="1" customHeight="1" x14ac:dyDescent="0.25">
      <c r="A50" s="558">
        <v>5</v>
      </c>
      <c r="B50" s="521"/>
      <c r="C50" s="522"/>
      <c r="D50" s="149"/>
      <c r="E50" s="149"/>
      <c r="F50" s="544"/>
      <c r="G50" s="544"/>
      <c r="H50" s="544"/>
      <c r="I50" s="544"/>
      <c r="J50" s="544"/>
      <c r="K50" s="57"/>
      <c r="L50" s="274"/>
      <c r="M50" s="274"/>
      <c r="N50" s="54"/>
      <c r="O50" s="54"/>
      <c r="P50" s="605"/>
      <c r="Q50" s="606"/>
      <c r="R50" s="381"/>
      <c r="S50" s="387"/>
      <c r="T50" s="387"/>
      <c r="U50" s="387"/>
      <c r="V50" s="387"/>
      <c r="W50" s="387"/>
      <c r="X50" s="387"/>
      <c r="Y50" s="387"/>
      <c r="Z50" s="4"/>
      <c r="AA50" s="4"/>
      <c r="AF50" s="383"/>
      <c r="AG50" s="384"/>
      <c r="AH50" s="384"/>
      <c r="AI50" s="384"/>
      <c r="AJ50" s="19"/>
      <c r="AK50" s="384"/>
      <c r="AT50" s="17"/>
      <c r="AU50" s="16"/>
      <c r="AX50" s="15"/>
      <c r="AY50" s="15"/>
      <c r="AZ50" s="15"/>
      <c r="BA50" s="5"/>
      <c r="BB50" s="386"/>
      <c r="BC50" s="5"/>
      <c r="BD50" s="15"/>
      <c r="BE50" s="15"/>
      <c r="BF50" s="5"/>
      <c r="BG50" s="386"/>
    </row>
    <row r="51" spans="1:62" s="3" customFormat="1" ht="42" hidden="1" customHeight="1" x14ac:dyDescent="0.25">
      <c r="A51" s="558"/>
      <c r="B51" s="523"/>
      <c r="C51" s="524"/>
      <c r="D51" s="390"/>
      <c r="E51" s="390"/>
      <c r="F51" s="544"/>
      <c r="G51" s="544"/>
      <c r="H51" s="544"/>
      <c r="I51" s="544"/>
      <c r="J51" s="544"/>
      <c r="K51" s="57"/>
      <c r="L51" s="274"/>
      <c r="M51" s="274"/>
      <c r="N51" s="54"/>
      <c r="O51" s="54"/>
      <c r="P51" s="605"/>
      <c r="Q51" s="606"/>
      <c r="R51" s="381"/>
      <c r="S51" s="387"/>
      <c r="T51" s="387"/>
      <c r="U51" s="387"/>
      <c r="V51" s="387"/>
      <c r="W51" s="387"/>
      <c r="X51" s="387"/>
      <c r="Y51" s="387"/>
      <c r="Z51" s="4"/>
      <c r="AA51" s="4"/>
      <c r="AF51" s="383"/>
      <c r="AG51" s="384"/>
      <c r="AH51" s="384"/>
      <c r="AI51" s="384"/>
      <c r="AJ51" s="385"/>
      <c r="AK51" s="384"/>
      <c r="AT51" s="388"/>
      <c r="AU51" s="389"/>
      <c r="AX51" s="15"/>
      <c r="AY51" s="15"/>
      <c r="AZ51" s="15"/>
      <c r="BA51" s="5"/>
      <c r="BB51" s="386"/>
      <c r="BC51" s="5"/>
      <c r="BD51" s="15"/>
      <c r="BE51" s="15"/>
      <c r="BF51" s="5"/>
      <c r="BG51" s="386"/>
    </row>
    <row r="52" spans="1:62" s="3" customFormat="1" ht="11.25" customHeight="1" x14ac:dyDescent="0.25">
      <c r="A52" s="394"/>
      <c r="B52" s="60"/>
      <c r="C52" s="60"/>
      <c r="D52" s="151"/>
      <c r="E52" s="151"/>
      <c r="F52" s="58"/>
      <c r="G52" s="58"/>
      <c r="H52" s="59"/>
      <c r="I52" s="59"/>
      <c r="J52" s="59"/>
      <c r="K52" s="59"/>
      <c r="L52" s="275"/>
      <c r="M52" s="275"/>
      <c r="N52" s="60"/>
      <c r="O52" s="60"/>
      <c r="P52" s="60"/>
      <c r="Q52" s="60"/>
      <c r="R52" s="393"/>
      <c r="S52" s="4"/>
      <c r="T52" s="4"/>
      <c r="U52" s="387"/>
      <c r="V52" s="387"/>
      <c r="W52" s="387"/>
      <c r="X52" s="387"/>
      <c r="Y52" s="387"/>
      <c r="Z52" s="387"/>
      <c r="AA52" s="387"/>
      <c r="AB52" s="4"/>
      <c r="AC52" s="4"/>
      <c r="AD52" s="4"/>
      <c r="AK52" s="383"/>
      <c r="AL52" s="383"/>
      <c r="AM52" s="395"/>
      <c r="AN52" s="383"/>
      <c r="AW52" s="17"/>
      <c r="AX52" s="16"/>
      <c r="BA52" s="15"/>
      <c r="BB52" s="15"/>
      <c r="BC52" s="15"/>
      <c r="BD52" s="5"/>
      <c r="BE52" s="386"/>
      <c r="BF52" s="5"/>
      <c r="BG52" s="15"/>
      <c r="BH52" s="15"/>
      <c r="BI52" s="5"/>
      <c r="BJ52" s="6"/>
    </row>
    <row r="53" spans="1:62" s="3" customFormat="1" ht="18.75" customHeight="1" x14ac:dyDescent="0.25">
      <c r="A53" s="394"/>
      <c r="B53" s="60"/>
      <c r="C53" s="60"/>
      <c r="D53" s="151"/>
      <c r="E53" s="151"/>
      <c r="F53" s="58"/>
      <c r="G53" s="58"/>
      <c r="H53" s="59"/>
      <c r="I53" s="59"/>
      <c r="J53" s="59"/>
      <c r="K53" s="59"/>
      <c r="L53" s="275"/>
      <c r="M53" s="275"/>
      <c r="N53" s="60"/>
      <c r="O53" s="60"/>
      <c r="P53" s="60"/>
      <c r="Q53" s="60"/>
      <c r="R53" s="393"/>
      <c r="S53" s="4"/>
      <c r="T53" s="4"/>
      <c r="U53" s="387"/>
      <c r="V53" s="387"/>
      <c r="W53" s="387"/>
      <c r="X53" s="387"/>
      <c r="Y53" s="387"/>
      <c r="Z53" s="387"/>
      <c r="AA53" s="387"/>
      <c r="AB53" s="4"/>
      <c r="AC53" s="4"/>
      <c r="AD53" s="4"/>
      <c r="AK53" s="383"/>
      <c r="AL53" s="383"/>
      <c r="AM53" s="395"/>
      <c r="AN53" s="383"/>
      <c r="AW53" s="17"/>
      <c r="AX53" s="16"/>
      <c r="BA53" s="15"/>
      <c r="BB53" s="15"/>
      <c r="BC53" s="15"/>
      <c r="BD53" s="5"/>
      <c r="BE53" s="386"/>
      <c r="BF53" s="5"/>
      <c r="BG53" s="15"/>
      <c r="BH53" s="15"/>
      <c r="BI53" s="5"/>
      <c r="BJ53" s="6"/>
    </row>
    <row r="54" spans="1:62" s="3" customFormat="1" ht="37.9" customHeight="1" x14ac:dyDescent="0.25">
      <c r="A54" s="563" t="s">
        <v>130</v>
      </c>
      <c r="B54" s="560" t="s">
        <v>111</v>
      </c>
      <c r="C54" s="532" t="s">
        <v>110</v>
      </c>
      <c r="D54" s="621" t="s">
        <v>306</v>
      </c>
      <c r="E54" s="621"/>
      <c r="F54" s="603" t="s">
        <v>309</v>
      </c>
      <c r="G54" s="603"/>
      <c r="H54" s="636" t="s">
        <v>276</v>
      </c>
      <c r="I54" s="636"/>
      <c r="J54" s="640" t="s">
        <v>275</v>
      </c>
      <c r="K54" s="641"/>
      <c r="L54" s="637" t="s">
        <v>272</v>
      </c>
      <c r="M54" s="637"/>
      <c r="N54" s="562" t="s">
        <v>161</v>
      </c>
      <c r="O54" s="562"/>
      <c r="P54" s="633" t="s">
        <v>160</v>
      </c>
      <c r="Q54" s="633"/>
      <c r="R54" s="381"/>
      <c r="S54" s="52"/>
      <c r="AH54" s="383"/>
      <c r="AI54" s="383"/>
      <c r="AJ54" s="395"/>
      <c r="AK54" s="383"/>
      <c r="AT54" s="17"/>
      <c r="AU54" s="16"/>
      <c r="AX54" s="15"/>
      <c r="AY54" s="15"/>
      <c r="AZ54" s="15"/>
      <c r="BA54" s="5"/>
      <c r="BB54" s="386"/>
      <c r="BC54" s="5"/>
      <c r="BD54" s="15"/>
      <c r="BE54" s="15"/>
      <c r="BF54" s="5"/>
      <c r="BG54" s="6"/>
    </row>
    <row r="55" spans="1:62" s="3" customFormat="1" ht="52.15" customHeight="1" x14ac:dyDescent="0.25">
      <c r="A55" s="563"/>
      <c r="B55" s="560"/>
      <c r="C55" s="532"/>
      <c r="D55" s="154" t="str">
        <f>H55</f>
        <v>Буџетска средства</v>
      </c>
      <c r="E55" s="154" t="str">
        <f>I55</f>
        <v>Средства из осталих извора</v>
      </c>
      <c r="F55" s="130" t="str">
        <f>J55</f>
        <v>Буџетска средства</v>
      </c>
      <c r="G55" s="130" t="str">
        <f>K55</f>
        <v>Средства из осталих извора</v>
      </c>
      <c r="H55" s="240" t="s">
        <v>143</v>
      </c>
      <c r="I55" s="241" t="s">
        <v>144</v>
      </c>
      <c r="J55" s="242" t="s">
        <v>143</v>
      </c>
      <c r="K55" s="243" t="s">
        <v>144</v>
      </c>
      <c r="L55" s="320" t="s">
        <v>143</v>
      </c>
      <c r="M55" s="320" t="s">
        <v>144</v>
      </c>
      <c r="N55" s="322" t="s">
        <v>143</v>
      </c>
      <c r="O55" s="322" t="s">
        <v>144</v>
      </c>
      <c r="P55" s="323" t="s">
        <v>143</v>
      </c>
      <c r="Q55" s="323" t="s">
        <v>144</v>
      </c>
      <c r="R55" s="381"/>
      <c r="S55" s="52"/>
      <c r="AH55" s="383"/>
      <c r="AI55" s="383"/>
      <c r="AJ55" s="395"/>
      <c r="AK55" s="383"/>
      <c r="AT55" s="17"/>
      <c r="AU55" s="16"/>
      <c r="AX55" s="15"/>
      <c r="AY55" s="15"/>
      <c r="AZ55" s="15"/>
      <c r="BA55" s="5"/>
      <c r="BB55" s="386"/>
      <c r="BC55" s="5"/>
      <c r="BD55" s="15"/>
      <c r="BE55" s="15"/>
      <c r="BF55" s="5"/>
      <c r="BG55" s="6"/>
    </row>
    <row r="56" spans="1:62" s="396" customFormat="1" ht="33.75" customHeight="1" x14ac:dyDescent="0.25">
      <c r="A56" s="192" t="s">
        <v>131</v>
      </c>
      <c r="B56" s="114">
        <v>411000</v>
      </c>
      <c r="C56" s="115" t="str">
        <f>IF(B56="","",VLOOKUP(B56,[2]Упутство!$BE$2:$BF$1740,2,FALSE))</f>
        <v>Плате, додаци и накнаде запослених (зараде)</v>
      </c>
      <c r="D56" s="116">
        <f>SUM(D57:D61)</f>
        <v>8287000</v>
      </c>
      <c r="E56" s="116">
        <f>SUM(E57:E61)</f>
        <v>0</v>
      </c>
      <c r="F56" s="116">
        <f t="shared" ref="F56:M56" si="3">SUM(F57:F61)</f>
        <v>18000000</v>
      </c>
      <c r="G56" s="116">
        <f>SUM(G57:G61)</f>
        <v>0</v>
      </c>
      <c r="H56" s="116">
        <f>SUM(H57:H61)</f>
        <v>16000000</v>
      </c>
      <c r="I56" s="117">
        <f>SUM(I57:I61)</f>
        <v>0</v>
      </c>
      <c r="J56" s="116">
        <f t="shared" si="3"/>
        <v>16000000</v>
      </c>
      <c r="K56" s="117">
        <f t="shared" si="3"/>
        <v>0</v>
      </c>
      <c r="L56" s="136">
        <f>SUM(L57:L61)</f>
        <v>13766000</v>
      </c>
      <c r="M56" s="136">
        <f t="shared" si="3"/>
        <v>0</v>
      </c>
      <c r="N56" s="118">
        <f t="shared" ref="N56:N64" si="4">J56-L56</f>
        <v>2234000</v>
      </c>
      <c r="O56" s="118">
        <f t="shared" ref="O56:O64" si="5">K56-M56</f>
        <v>0</v>
      </c>
      <c r="P56" s="119">
        <f>(L56*1)/J56</f>
        <v>0.860375</v>
      </c>
      <c r="Q56" s="119">
        <v>0</v>
      </c>
      <c r="R56" s="381"/>
      <c r="S56" s="52"/>
      <c r="AH56" s="397"/>
      <c r="AI56" s="397"/>
      <c r="AK56" s="397"/>
      <c r="AT56" s="398"/>
      <c r="AU56" s="399"/>
      <c r="AX56" s="400"/>
      <c r="AY56" s="400"/>
      <c r="AZ56" s="400"/>
      <c r="BA56" s="401"/>
      <c r="BB56" s="402"/>
      <c r="BC56" s="401"/>
      <c r="BD56" s="400"/>
      <c r="BE56" s="400"/>
      <c r="BF56" s="401"/>
      <c r="BG56" s="403"/>
    </row>
    <row r="57" spans="1:62" s="3" customFormat="1" ht="30" customHeight="1" x14ac:dyDescent="0.25">
      <c r="A57" s="181" t="s">
        <v>132</v>
      </c>
      <c r="B57" s="65">
        <v>411111</v>
      </c>
      <c r="C57" s="84" t="str">
        <f>IF(B57="","",VLOOKUP(B57,[2]Упутство!$BE$2:$BF$1740,2,FALSE))</f>
        <v>Плате по основу цене рада</v>
      </c>
      <c r="D57" s="69">
        <v>8287000</v>
      </c>
      <c r="E57" s="69">
        <v>0</v>
      </c>
      <c r="F57" s="69">
        <v>18000000</v>
      </c>
      <c r="G57" s="69">
        <v>0</v>
      </c>
      <c r="H57" s="55">
        <v>16000000</v>
      </c>
      <c r="I57" s="69">
        <v>0</v>
      </c>
      <c r="J57" s="132">
        <v>16000000</v>
      </c>
      <c r="K57" s="132">
        <v>0</v>
      </c>
      <c r="L57" s="316">
        <v>13766000</v>
      </c>
      <c r="M57" s="316">
        <v>0</v>
      </c>
      <c r="N57" s="317">
        <f t="shared" si="4"/>
        <v>2234000</v>
      </c>
      <c r="O57" s="317">
        <f t="shared" si="5"/>
        <v>0</v>
      </c>
      <c r="P57" s="68">
        <f>(L57*1)/J57</f>
        <v>0.860375</v>
      </c>
      <c r="Q57" s="68">
        <v>0</v>
      </c>
      <c r="R57" s="381"/>
      <c r="S57" s="52"/>
      <c r="V57" s="395"/>
      <c r="AH57" s="383"/>
      <c r="AI57" s="384"/>
      <c r="AJ57" s="385"/>
      <c r="AK57" s="384"/>
      <c r="AT57" s="17"/>
      <c r="AU57" s="16"/>
      <c r="AX57" s="404"/>
      <c r="AY57" s="404"/>
      <c r="AZ57" s="404"/>
      <c r="BA57" s="405"/>
      <c r="BB57" s="406"/>
      <c r="BC57" s="405"/>
      <c r="BD57" s="404"/>
      <c r="BE57" s="404"/>
      <c r="BF57" s="405"/>
      <c r="BG57" s="407"/>
    </row>
    <row r="58" spans="1:62" s="408" customFormat="1" ht="15.6" hidden="1" customHeight="1" x14ac:dyDescent="0.25">
      <c r="A58" s="182" t="s">
        <v>133</v>
      </c>
      <c r="B58" s="90">
        <v>411115</v>
      </c>
      <c r="C58" s="91" t="str">
        <f>IF(B58="","",VLOOKUP(B58,[2]Упутство!$BE$2:$BF$1740,2,FALSE))</f>
        <v>Додатак за време проведено на раду (минули рад)</v>
      </c>
      <c r="D58" s="98"/>
      <c r="E58" s="98"/>
      <c r="F58" s="98"/>
      <c r="G58" s="98">
        <v>0</v>
      </c>
      <c r="H58" s="98"/>
      <c r="I58" s="98">
        <v>0</v>
      </c>
      <c r="J58" s="133"/>
      <c r="K58" s="133"/>
      <c r="L58" s="316"/>
      <c r="M58" s="316">
        <v>0</v>
      </c>
      <c r="N58" s="92">
        <f t="shared" si="4"/>
        <v>0</v>
      </c>
      <c r="O58" s="92">
        <f t="shared" si="5"/>
        <v>0</v>
      </c>
      <c r="P58" s="68" t="e">
        <f>(L58*1)/J58</f>
        <v>#DIV/0!</v>
      </c>
      <c r="Q58" s="68" t="e">
        <f>(M58*1)/K58</f>
        <v>#DIV/0!</v>
      </c>
      <c r="R58" s="381"/>
      <c r="S58" s="52"/>
      <c r="AH58" s="409"/>
      <c r="AI58" s="410"/>
      <c r="AJ58" s="411"/>
      <c r="AK58" s="410"/>
      <c r="AT58" s="412"/>
      <c r="AU58" s="413"/>
      <c r="AX58" s="414"/>
      <c r="AY58" s="414"/>
      <c r="AZ58" s="414"/>
      <c r="BA58" s="415"/>
      <c r="BB58" s="416"/>
      <c r="BC58" s="415"/>
      <c r="BD58" s="414"/>
      <c r="BE58" s="414"/>
      <c r="BF58" s="415"/>
      <c r="BG58" s="417"/>
    </row>
    <row r="59" spans="1:62" s="3" customFormat="1" ht="43.5" customHeight="1" x14ac:dyDescent="0.25">
      <c r="A59" s="181" t="s">
        <v>133</v>
      </c>
      <c r="B59" s="65">
        <v>411117</v>
      </c>
      <c r="C59" s="84" t="str">
        <f>IF(B59="","",VLOOKUP(B59,[2]Упутство!$BE$2:$BF$1740,2,FALSE))</f>
        <v>Накнада зараде за време привремене спречености за рад до 30 дана услед болести</v>
      </c>
      <c r="D59" s="69">
        <v>0</v>
      </c>
      <c r="E59" s="69">
        <v>0</v>
      </c>
      <c r="F59" s="69">
        <v>0</v>
      </c>
      <c r="G59" s="69">
        <v>0</v>
      </c>
      <c r="H59" s="69">
        <v>0</v>
      </c>
      <c r="I59" s="69">
        <v>0</v>
      </c>
      <c r="J59" s="132">
        <v>0</v>
      </c>
      <c r="K59" s="132">
        <v>0</v>
      </c>
      <c r="L59" s="316">
        <v>0</v>
      </c>
      <c r="M59" s="316">
        <v>0</v>
      </c>
      <c r="N59" s="317">
        <f t="shared" si="4"/>
        <v>0</v>
      </c>
      <c r="O59" s="317">
        <f t="shared" si="5"/>
        <v>0</v>
      </c>
      <c r="P59" s="68">
        <v>0</v>
      </c>
      <c r="Q59" s="68">
        <v>0</v>
      </c>
      <c r="R59" s="381"/>
      <c r="S59" s="52"/>
      <c r="V59" s="395"/>
      <c r="AH59" s="383"/>
      <c r="AI59" s="384"/>
      <c r="AJ59" s="385"/>
      <c r="AK59" s="384"/>
      <c r="AT59" s="17"/>
      <c r="AU59" s="16"/>
      <c r="AX59" s="404"/>
      <c r="AY59" s="404"/>
      <c r="AZ59" s="404"/>
      <c r="BA59" s="405"/>
      <c r="BB59" s="406"/>
      <c r="BC59" s="405"/>
      <c r="BD59" s="404"/>
      <c r="BE59" s="404"/>
      <c r="BF59" s="405"/>
      <c r="BG59" s="407"/>
    </row>
    <row r="60" spans="1:62" s="419" customFormat="1" ht="36.75" hidden="1" customHeight="1" x14ac:dyDescent="0.25">
      <c r="A60" s="184" t="s">
        <v>135</v>
      </c>
      <c r="B60" s="100">
        <v>411118</v>
      </c>
      <c r="C60" s="268" t="str">
        <f>IF(B60="","",VLOOKUP(B60,[2]Упутство!$BE$2:$BF$1740,2,FALSE))</f>
        <v>Накнада зараде за време одсуствовања са рада на дан празника који је нерадни дан, годишњег одмора, плаћеног одсуства, војне вежбе и одазивања на позив државног органа</v>
      </c>
      <c r="D60" s="112">
        <v>0</v>
      </c>
      <c r="E60" s="112">
        <v>0</v>
      </c>
      <c r="F60" s="112">
        <v>0</v>
      </c>
      <c r="G60" s="112">
        <v>0</v>
      </c>
      <c r="H60" s="112">
        <v>0</v>
      </c>
      <c r="I60" s="112">
        <v>0</v>
      </c>
      <c r="J60" s="176"/>
      <c r="K60" s="176"/>
      <c r="L60" s="316"/>
      <c r="M60" s="316">
        <v>0</v>
      </c>
      <c r="N60" s="102">
        <f t="shared" si="4"/>
        <v>0</v>
      </c>
      <c r="O60" s="102">
        <f t="shared" si="5"/>
        <v>0</v>
      </c>
      <c r="P60" s="164" t="e">
        <f>(L60*1)/J60</f>
        <v>#DIV/0!</v>
      </c>
      <c r="Q60" s="164" t="e">
        <f>(M60*1)/K60</f>
        <v>#DIV/0!</v>
      </c>
      <c r="R60" s="418"/>
      <c r="AH60" s="420"/>
      <c r="AI60" s="421"/>
      <c r="AJ60" s="422"/>
      <c r="AK60" s="421"/>
      <c r="AT60" s="423"/>
      <c r="AU60" s="424"/>
      <c r="AX60" s="425"/>
      <c r="AY60" s="425"/>
      <c r="AZ60" s="425"/>
      <c r="BA60" s="426"/>
      <c r="BB60" s="427"/>
      <c r="BC60" s="426"/>
      <c r="BD60" s="425"/>
      <c r="BE60" s="425"/>
      <c r="BF60" s="426"/>
      <c r="BG60" s="428"/>
    </row>
    <row r="61" spans="1:62" s="3" customFormat="1" ht="36" customHeight="1" x14ac:dyDescent="0.25">
      <c r="A61" s="181" t="s">
        <v>134</v>
      </c>
      <c r="B61" s="65">
        <v>411151</v>
      </c>
      <c r="C61" s="84" t="str">
        <f>IF(B61="","",VLOOKUP(B61,[2]Упутство!$BE$2:$BF$1740,2,FALSE))</f>
        <v>Накнада штете запосленом за неискоришћени годишњи одмор</v>
      </c>
      <c r="D61" s="69">
        <v>0</v>
      </c>
      <c r="E61" s="69">
        <v>0</v>
      </c>
      <c r="F61" s="69">
        <v>0</v>
      </c>
      <c r="G61" s="69">
        <v>0</v>
      </c>
      <c r="H61" s="69">
        <v>0</v>
      </c>
      <c r="I61" s="69">
        <v>0</v>
      </c>
      <c r="J61" s="132">
        <v>0</v>
      </c>
      <c r="K61" s="132">
        <v>0</v>
      </c>
      <c r="L61" s="316">
        <v>0</v>
      </c>
      <c r="M61" s="316">
        <v>0</v>
      </c>
      <c r="N61" s="317">
        <f t="shared" si="4"/>
        <v>0</v>
      </c>
      <c r="O61" s="317">
        <f t="shared" si="5"/>
        <v>0</v>
      </c>
      <c r="P61" s="68">
        <v>0</v>
      </c>
      <c r="Q61" s="68">
        <v>0</v>
      </c>
      <c r="R61" s="381"/>
      <c r="V61" s="395"/>
      <c r="AH61" s="383"/>
      <c r="AI61" s="384"/>
      <c r="AJ61" s="385"/>
      <c r="AK61" s="384"/>
      <c r="AT61" s="17"/>
      <c r="AU61" s="16"/>
      <c r="AX61" s="404"/>
      <c r="AY61" s="404"/>
      <c r="AZ61" s="404"/>
      <c r="BA61" s="405"/>
      <c r="BB61" s="406"/>
      <c r="BC61" s="405"/>
      <c r="BD61" s="404"/>
      <c r="BE61" s="404"/>
      <c r="BF61" s="405"/>
      <c r="BG61" s="407"/>
    </row>
    <row r="62" spans="1:62" s="3" customFormat="1" ht="41.25" customHeight="1" x14ac:dyDescent="0.25">
      <c r="A62" s="192" t="s">
        <v>135</v>
      </c>
      <c r="B62" s="61">
        <v>412000</v>
      </c>
      <c r="C62" s="83" t="str">
        <f>IF(B62="","",VLOOKUP(B62,[2]Упутство!$BE$2:$BF$1740,2,FALSE))</f>
        <v>Социјални доприноси на терет послодавца</v>
      </c>
      <c r="D62" s="73">
        <f>SUM(D63:D65)</f>
        <v>1255000</v>
      </c>
      <c r="E62" s="73">
        <v>0</v>
      </c>
      <c r="F62" s="73">
        <f>SUM(F63:F65)</f>
        <v>2760000</v>
      </c>
      <c r="G62" s="73">
        <v>0</v>
      </c>
      <c r="H62" s="73">
        <f t="shared" ref="H62:K62" si="6">SUM(H63:H65)</f>
        <v>2500000</v>
      </c>
      <c r="I62" s="73">
        <f t="shared" si="6"/>
        <v>0</v>
      </c>
      <c r="J62" s="73">
        <f t="shared" si="6"/>
        <v>2500000</v>
      </c>
      <c r="K62" s="73">
        <f t="shared" si="6"/>
        <v>0</v>
      </c>
      <c r="L62" s="136">
        <f>SUM(L63:L65)</f>
        <v>2100000</v>
      </c>
      <c r="M62" s="136">
        <f>SUM(M63:M65)</f>
        <v>0</v>
      </c>
      <c r="N62" s="63">
        <f t="shared" si="4"/>
        <v>400000</v>
      </c>
      <c r="O62" s="63">
        <f t="shared" si="5"/>
        <v>0</v>
      </c>
      <c r="P62" s="64">
        <f>(L62*1)/J62</f>
        <v>0.84</v>
      </c>
      <c r="Q62" s="64">
        <v>0</v>
      </c>
      <c r="R62" s="381"/>
      <c r="AH62" s="383"/>
      <c r="AI62" s="384"/>
      <c r="AJ62" s="385"/>
      <c r="AK62" s="384"/>
      <c r="AT62" s="388"/>
      <c r="AU62" s="389"/>
      <c r="AX62" s="404"/>
      <c r="AY62" s="404"/>
      <c r="AZ62" s="404"/>
      <c r="BA62" s="405"/>
      <c r="BB62" s="406"/>
      <c r="BC62" s="405"/>
      <c r="BD62" s="404"/>
      <c r="BE62" s="404"/>
      <c r="BF62" s="405"/>
      <c r="BG62" s="407"/>
    </row>
    <row r="63" spans="1:62" s="3" customFormat="1" ht="36.75" customHeight="1" x14ac:dyDescent="0.25">
      <c r="A63" s="181" t="s">
        <v>136</v>
      </c>
      <c r="B63" s="65">
        <v>412111</v>
      </c>
      <c r="C63" s="84" t="str">
        <f>IF(B63="","",VLOOKUP(B63,[2]Упутство!$BE$2:$BF$1740,2,FALSE))</f>
        <v>Допринос за пензијско и инвалидско осигурање</v>
      </c>
      <c r="D63" s="69">
        <v>828000</v>
      </c>
      <c r="E63" s="69">
        <v>0</v>
      </c>
      <c r="F63" s="69">
        <v>1760000</v>
      </c>
      <c r="G63" s="69">
        <v>0</v>
      </c>
      <c r="H63" s="113">
        <v>1700000</v>
      </c>
      <c r="I63" s="69">
        <v>0</v>
      </c>
      <c r="J63" s="135">
        <v>1700000</v>
      </c>
      <c r="K63" s="132">
        <v>0</v>
      </c>
      <c r="L63" s="316">
        <v>1386000</v>
      </c>
      <c r="M63" s="316">
        <v>0</v>
      </c>
      <c r="N63" s="317">
        <f t="shared" si="4"/>
        <v>314000</v>
      </c>
      <c r="O63" s="317">
        <f t="shared" si="5"/>
        <v>0</v>
      </c>
      <c r="P63" s="68">
        <f>(L63*1)/J63</f>
        <v>0.81529411764705884</v>
      </c>
      <c r="Q63" s="68">
        <v>0</v>
      </c>
      <c r="R63" s="381"/>
      <c r="S63" s="429"/>
      <c r="AH63" s="383"/>
      <c r="AI63" s="384"/>
      <c r="AJ63" s="385"/>
      <c r="AK63" s="384"/>
      <c r="AT63" s="388"/>
      <c r="AU63" s="389"/>
      <c r="AX63" s="404"/>
      <c r="AY63" s="404"/>
      <c r="AZ63" s="404"/>
      <c r="BA63" s="405"/>
      <c r="BB63" s="406"/>
      <c r="BC63" s="405"/>
      <c r="BD63" s="404"/>
      <c r="BE63" s="404"/>
      <c r="BF63" s="405"/>
      <c r="BG63" s="407"/>
    </row>
    <row r="64" spans="1:62" s="3" customFormat="1" ht="25.15" customHeight="1" x14ac:dyDescent="0.25">
      <c r="A64" s="181" t="s">
        <v>137</v>
      </c>
      <c r="B64" s="65">
        <v>412211</v>
      </c>
      <c r="C64" s="84" t="str">
        <f>IF(B64="","",VLOOKUP(B64,[2]Упутство!$BE$2:$BF$1740,2,FALSE))</f>
        <v>Допринос за здравствено осигурање</v>
      </c>
      <c r="D64" s="69">
        <v>427000</v>
      </c>
      <c r="E64" s="69">
        <v>0</v>
      </c>
      <c r="F64" s="69">
        <v>1000000</v>
      </c>
      <c r="G64" s="69">
        <v>0</v>
      </c>
      <c r="H64" s="69">
        <v>800000</v>
      </c>
      <c r="I64" s="69">
        <v>0</v>
      </c>
      <c r="J64" s="132">
        <v>800000</v>
      </c>
      <c r="K64" s="132">
        <v>0</v>
      </c>
      <c r="L64" s="316">
        <v>714000</v>
      </c>
      <c r="M64" s="316">
        <v>0</v>
      </c>
      <c r="N64" s="317">
        <f t="shared" si="4"/>
        <v>86000</v>
      </c>
      <c r="O64" s="317">
        <f t="shared" si="5"/>
        <v>0</v>
      </c>
      <c r="P64" s="68">
        <f>(L64*1)/J64</f>
        <v>0.89249999999999996</v>
      </c>
      <c r="Q64" s="68">
        <v>0</v>
      </c>
      <c r="R64" s="381"/>
      <c r="AH64" s="383"/>
      <c r="AI64" s="384"/>
      <c r="AJ64" s="385"/>
      <c r="AK64" s="384"/>
      <c r="AT64" s="388"/>
      <c r="AU64" s="389"/>
      <c r="AX64" s="404"/>
      <c r="AY64" s="404"/>
      <c r="AZ64" s="404"/>
      <c r="BA64" s="405"/>
      <c r="BB64" s="406"/>
      <c r="BC64" s="405"/>
      <c r="BD64" s="404"/>
      <c r="BE64" s="404"/>
      <c r="BF64" s="405"/>
      <c r="BG64" s="407"/>
    </row>
    <row r="65" spans="1:59" s="3" customFormat="1" ht="25.15" customHeight="1" x14ac:dyDescent="0.25">
      <c r="A65" s="181" t="s">
        <v>138</v>
      </c>
      <c r="B65" s="65">
        <v>412311</v>
      </c>
      <c r="C65" s="84" t="str">
        <f>IF(B65="","",VLOOKUP(B65,[2]Упутство!$BE$2:$BF$1740,2,FALSE))</f>
        <v>Допринос за незапосленост</v>
      </c>
      <c r="D65" s="69">
        <v>0</v>
      </c>
      <c r="E65" s="69">
        <v>0</v>
      </c>
      <c r="F65" s="69">
        <v>0</v>
      </c>
      <c r="G65" s="69">
        <v>0</v>
      </c>
      <c r="H65" s="69">
        <v>0</v>
      </c>
      <c r="I65" s="69">
        <v>0</v>
      </c>
      <c r="J65" s="132">
        <v>0</v>
      </c>
      <c r="K65" s="132">
        <v>0</v>
      </c>
      <c r="L65" s="316">
        <v>0</v>
      </c>
      <c r="M65" s="316">
        <v>0</v>
      </c>
      <c r="N65" s="317">
        <v>0</v>
      </c>
      <c r="O65" s="317">
        <f t="shared" ref="O65:O96" si="7">K65-M65</f>
        <v>0</v>
      </c>
      <c r="P65" s="68">
        <v>0</v>
      </c>
      <c r="Q65" s="68">
        <v>0</v>
      </c>
      <c r="R65" s="381"/>
      <c r="AH65" s="383"/>
      <c r="AI65" s="384"/>
      <c r="AJ65" s="385"/>
      <c r="AK65" s="384"/>
      <c r="AL65" s="430"/>
      <c r="AM65" s="430"/>
      <c r="AN65" s="430"/>
      <c r="AT65" s="17"/>
      <c r="AU65" s="16"/>
      <c r="AX65" s="404"/>
      <c r="AY65" s="404"/>
      <c r="AZ65" s="404"/>
      <c r="BA65" s="405"/>
      <c r="BB65" s="431"/>
      <c r="BC65" s="405"/>
      <c r="BD65" s="404"/>
      <c r="BE65" s="404"/>
      <c r="BF65" s="405"/>
      <c r="BG65" s="407"/>
    </row>
    <row r="66" spans="1:59" s="3" customFormat="1" ht="27.75" customHeight="1" x14ac:dyDescent="0.25">
      <c r="A66" s="192" t="s">
        <v>139</v>
      </c>
      <c r="B66" s="61">
        <v>413000</v>
      </c>
      <c r="C66" s="83" t="s">
        <v>169</v>
      </c>
      <c r="D66" s="73">
        <f>SUM(D67:D68)</f>
        <v>34000</v>
      </c>
      <c r="E66" s="73">
        <f>SUM(E67:E68)</f>
        <v>0</v>
      </c>
      <c r="F66" s="73">
        <f t="shared" ref="F66:K66" si="8">SUM(F67:F68)</f>
        <v>40000</v>
      </c>
      <c r="G66" s="73">
        <f t="shared" si="8"/>
        <v>0</v>
      </c>
      <c r="H66" s="73">
        <f>SUM(H67:H68)</f>
        <v>100000</v>
      </c>
      <c r="I66" s="73">
        <f>SUM(I67:I68)</f>
        <v>0</v>
      </c>
      <c r="J66" s="73">
        <f t="shared" si="8"/>
        <v>100000</v>
      </c>
      <c r="K66" s="73">
        <f t="shared" si="8"/>
        <v>0</v>
      </c>
      <c r="L66" s="136">
        <f>SUM(L67:L68)</f>
        <v>76000</v>
      </c>
      <c r="M66" s="136">
        <f>SUM(M67:M68)</f>
        <v>0</v>
      </c>
      <c r="N66" s="63">
        <f t="shared" ref="N66:N104" si="9">J66-L66</f>
        <v>24000</v>
      </c>
      <c r="O66" s="63">
        <f t="shared" si="7"/>
        <v>0</v>
      </c>
      <c r="P66" s="63">
        <f>P67</f>
        <v>0</v>
      </c>
      <c r="Q66" s="63" t="e">
        <f>Q67</f>
        <v>#DIV/0!</v>
      </c>
      <c r="R66" s="381"/>
      <c r="AH66" s="383"/>
      <c r="AI66" s="384"/>
      <c r="AJ66" s="385"/>
      <c r="AK66" s="384"/>
      <c r="AL66" s="430"/>
      <c r="AM66" s="430"/>
      <c r="AN66" s="430"/>
      <c r="AT66" s="17"/>
      <c r="AU66" s="16"/>
      <c r="AX66" s="404"/>
      <c r="AY66" s="404"/>
      <c r="AZ66" s="404"/>
      <c r="BA66" s="405"/>
      <c r="BB66" s="431"/>
      <c r="BC66" s="405"/>
      <c r="BD66" s="404"/>
      <c r="BE66" s="404"/>
      <c r="BF66" s="405"/>
      <c r="BG66" s="407"/>
    </row>
    <row r="67" spans="1:59" s="3" customFormat="1" ht="30" customHeight="1" x14ac:dyDescent="0.25">
      <c r="A67" s="181" t="s">
        <v>140</v>
      </c>
      <c r="B67" s="65">
        <v>413142</v>
      </c>
      <c r="C67" s="84" t="s">
        <v>233</v>
      </c>
      <c r="D67" s="69">
        <v>34000</v>
      </c>
      <c r="E67" s="69">
        <v>0</v>
      </c>
      <c r="F67" s="69">
        <v>40000</v>
      </c>
      <c r="G67" s="69">
        <v>0</v>
      </c>
      <c r="H67" s="69">
        <v>100000</v>
      </c>
      <c r="I67" s="69">
        <v>0</v>
      </c>
      <c r="J67" s="132">
        <v>100000</v>
      </c>
      <c r="K67" s="132">
        <v>0</v>
      </c>
      <c r="L67" s="316">
        <v>76000</v>
      </c>
      <c r="M67" s="316">
        <v>0</v>
      </c>
      <c r="N67" s="317">
        <f t="shared" si="9"/>
        <v>24000</v>
      </c>
      <c r="O67" s="317">
        <f t="shared" si="7"/>
        <v>0</v>
      </c>
      <c r="P67" s="68">
        <v>0</v>
      </c>
      <c r="Q67" s="70" t="e">
        <f>(M67*1)/K67</f>
        <v>#DIV/0!</v>
      </c>
      <c r="R67" s="381"/>
      <c r="AH67" s="383"/>
      <c r="AI67" s="384"/>
      <c r="AJ67" s="385"/>
      <c r="AK67" s="384"/>
      <c r="AL67" s="430"/>
      <c r="AM67" s="430"/>
      <c r="AN67" s="430"/>
      <c r="AT67" s="17"/>
      <c r="AU67" s="16"/>
      <c r="AX67" s="404"/>
      <c r="AY67" s="404"/>
      <c r="AZ67" s="404"/>
      <c r="BA67" s="405"/>
      <c r="BB67" s="431"/>
      <c r="BC67" s="405"/>
      <c r="BD67" s="404"/>
      <c r="BE67" s="404"/>
      <c r="BF67" s="405"/>
      <c r="BG67" s="407"/>
    </row>
    <row r="68" spans="1:59" s="3" customFormat="1" ht="28.5" customHeight="1" x14ac:dyDescent="0.25">
      <c r="A68" s="181" t="s">
        <v>113</v>
      </c>
      <c r="B68" s="65">
        <v>413151</v>
      </c>
      <c r="C68" s="84" t="s">
        <v>234</v>
      </c>
      <c r="D68" s="69">
        <v>0</v>
      </c>
      <c r="E68" s="69">
        <v>0</v>
      </c>
      <c r="F68" s="69">
        <v>0</v>
      </c>
      <c r="G68" s="69">
        <v>0</v>
      </c>
      <c r="H68" s="69">
        <v>0</v>
      </c>
      <c r="I68" s="69">
        <v>0</v>
      </c>
      <c r="J68" s="132">
        <v>0</v>
      </c>
      <c r="K68" s="132">
        <v>0</v>
      </c>
      <c r="L68" s="316">
        <v>0</v>
      </c>
      <c r="M68" s="316">
        <v>0</v>
      </c>
      <c r="N68" s="317">
        <f t="shared" si="9"/>
        <v>0</v>
      </c>
      <c r="O68" s="317">
        <f t="shared" si="7"/>
        <v>0</v>
      </c>
      <c r="P68" s="68" t="e">
        <f>(L68*1)/J68</f>
        <v>#DIV/0!</v>
      </c>
      <c r="Q68" s="70">
        <v>0</v>
      </c>
      <c r="R68" s="381"/>
      <c r="AH68" s="383"/>
      <c r="AI68" s="384"/>
      <c r="AJ68" s="385"/>
      <c r="AK68" s="384"/>
      <c r="AL68" s="430"/>
      <c r="AM68" s="430"/>
      <c r="AN68" s="430"/>
      <c r="AT68" s="17"/>
      <c r="AU68" s="16"/>
      <c r="AX68" s="404"/>
      <c r="AY68" s="404"/>
      <c r="AZ68" s="404"/>
      <c r="BA68" s="405"/>
      <c r="BB68" s="431"/>
      <c r="BC68" s="405"/>
      <c r="BD68" s="404"/>
      <c r="BE68" s="404"/>
      <c r="BF68" s="405"/>
      <c r="BG68" s="407"/>
    </row>
    <row r="69" spans="1:59" s="3" customFormat="1" ht="24.6" customHeight="1" x14ac:dyDescent="0.25">
      <c r="A69" s="192" t="s">
        <v>114</v>
      </c>
      <c r="B69" s="61">
        <v>414000</v>
      </c>
      <c r="C69" s="83" t="str">
        <f>IF(B69="","",VLOOKUP(B69,[2]Упутство!$BE$2:$BF$1740,2,FALSE))</f>
        <v>Социјална давања запосленима</v>
      </c>
      <c r="D69" s="73">
        <f>SUM(D70:D74)</f>
        <v>0</v>
      </c>
      <c r="E69" s="73">
        <f>SUM(E70:E74)</f>
        <v>0</v>
      </c>
      <c r="F69" s="73">
        <f t="shared" ref="F69:K69" si="10">SUM(F70:F74)</f>
        <v>80000</v>
      </c>
      <c r="G69" s="73">
        <f t="shared" si="10"/>
        <v>0</v>
      </c>
      <c r="H69" s="73">
        <f>SUM(H70:H74)</f>
        <v>80000</v>
      </c>
      <c r="I69" s="73">
        <f>SUM(I70:I74)</f>
        <v>0</v>
      </c>
      <c r="J69" s="73">
        <f>SUM(J70:J74)</f>
        <v>80000</v>
      </c>
      <c r="K69" s="73">
        <f t="shared" si="10"/>
        <v>0</v>
      </c>
      <c r="L69" s="136">
        <f>SUM(L70:L74)</f>
        <v>96000</v>
      </c>
      <c r="M69" s="136">
        <f>SUM(M70:M74)</f>
        <v>0</v>
      </c>
      <c r="N69" s="63">
        <f t="shared" si="9"/>
        <v>-16000</v>
      </c>
      <c r="O69" s="63">
        <f t="shared" si="7"/>
        <v>0</v>
      </c>
      <c r="P69" s="64">
        <f>(L69*1)/J69</f>
        <v>1.2</v>
      </c>
      <c r="Q69" s="64">
        <v>0</v>
      </c>
      <c r="R69" s="381"/>
      <c r="S69" s="387"/>
      <c r="T69" s="387"/>
      <c r="U69" s="387"/>
      <c r="V69" s="387"/>
      <c r="W69" s="387"/>
      <c r="X69" s="387"/>
      <c r="Y69" s="387"/>
      <c r="Z69" s="387"/>
      <c r="AA69" s="4"/>
      <c r="AH69" s="383"/>
      <c r="AI69" s="384"/>
      <c r="AJ69" s="385"/>
      <c r="AK69" s="384"/>
      <c r="AL69" s="430"/>
      <c r="AM69" s="430"/>
      <c r="AN69" s="430"/>
      <c r="AT69" s="18"/>
      <c r="AU69" s="19"/>
      <c r="AX69" s="404"/>
      <c r="AY69" s="404"/>
      <c r="AZ69" s="404"/>
      <c r="BA69" s="405"/>
      <c r="BB69" s="431"/>
      <c r="BC69" s="405"/>
      <c r="BD69" s="404"/>
      <c r="BE69" s="404"/>
      <c r="BF69" s="405"/>
      <c r="BG69" s="407"/>
    </row>
    <row r="70" spans="1:59" s="435" customFormat="1" ht="25.9" customHeight="1" x14ac:dyDescent="0.25">
      <c r="A70" s="181" t="s">
        <v>115</v>
      </c>
      <c r="B70" s="86">
        <v>414111</v>
      </c>
      <c r="C70" s="87" t="s">
        <v>235</v>
      </c>
      <c r="D70" s="111">
        <v>0</v>
      </c>
      <c r="E70" s="111">
        <v>0</v>
      </c>
      <c r="F70" s="111">
        <v>0</v>
      </c>
      <c r="G70" s="111">
        <v>0</v>
      </c>
      <c r="H70" s="111">
        <v>0</v>
      </c>
      <c r="I70" s="111">
        <v>0</v>
      </c>
      <c r="J70" s="134">
        <v>0</v>
      </c>
      <c r="K70" s="134">
        <v>0</v>
      </c>
      <c r="L70" s="316">
        <v>0</v>
      </c>
      <c r="M70" s="316">
        <v>0</v>
      </c>
      <c r="N70" s="88">
        <f t="shared" si="9"/>
        <v>0</v>
      </c>
      <c r="O70" s="88">
        <f t="shared" si="7"/>
        <v>0</v>
      </c>
      <c r="P70" s="89" t="e">
        <f>(L70*1)/J70</f>
        <v>#DIV/0!</v>
      </c>
      <c r="Q70" s="89">
        <v>0</v>
      </c>
      <c r="R70" s="432"/>
      <c r="S70" s="433"/>
      <c r="T70" s="433"/>
      <c r="U70" s="433"/>
      <c r="V70" s="433"/>
      <c r="W70" s="433"/>
      <c r="X70" s="433"/>
      <c r="Y70" s="433"/>
      <c r="Z70" s="433"/>
      <c r="AA70" s="434"/>
      <c r="AH70" s="436"/>
      <c r="AI70" s="437"/>
      <c r="AJ70" s="438"/>
      <c r="AK70" s="437"/>
      <c r="AL70" s="439"/>
      <c r="AM70" s="439"/>
      <c r="AN70" s="439"/>
      <c r="AT70" s="440"/>
      <c r="AU70" s="441"/>
      <c r="AX70" s="442"/>
      <c r="AY70" s="442"/>
      <c r="AZ70" s="442"/>
      <c r="BA70" s="443"/>
      <c r="BB70" s="444"/>
      <c r="BC70" s="443"/>
      <c r="BD70" s="442"/>
      <c r="BE70" s="442"/>
      <c r="BF70" s="443"/>
      <c r="BG70" s="445"/>
    </row>
    <row r="71" spans="1:59" s="3" customFormat="1" ht="23.45" customHeight="1" x14ac:dyDescent="0.25">
      <c r="A71" s="181" t="s">
        <v>116</v>
      </c>
      <c r="B71" s="65">
        <v>414121</v>
      </c>
      <c r="C71" s="84" t="s">
        <v>251</v>
      </c>
      <c r="D71" s="69">
        <v>0</v>
      </c>
      <c r="E71" s="69">
        <v>0</v>
      </c>
      <c r="F71" s="69">
        <v>0</v>
      </c>
      <c r="G71" s="69">
        <v>0</v>
      </c>
      <c r="H71" s="69">
        <v>0</v>
      </c>
      <c r="I71" s="113">
        <v>0</v>
      </c>
      <c r="J71" s="132">
        <v>0</v>
      </c>
      <c r="K71" s="135">
        <v>0</v>
      </c>
      <c r="L71" s="316">
        <v>0</v>
      </c>
      <c r="M71" s="316">
        <v>0</v>
      </c>
      <c r="N71" s="317">
        <f t="shared" si="9"/>
        <v>0</v>
      </c>
      <c r="O71" s="317">
        <f t="shared" si="7"/>
        <v>0</v>
      </c>
      <c r="P71" s="89">
        <v>0</v>
      </c>
      <c r="Q71" s="89">
        <v>0</v>
      </c>
      <c r="R71" s="381"/>
      <c r="S71" s="387"/>
      <c r="T71" s="387"/>
      <c r="U71" s="387"/>
      <c r="V71" s="387"/>
      <c r="W71" s="387"/>
      <c r="X71" s="387"/>
      <c r="Y71" s="387"/>
      <c r="Z71" s="387"/>
      <c r="AA71" s="4"/>
      <c r="AH71" s="383"/>
      <c r="AI71" s="384"/>
      <c r="AJ71" s="385"/>
      <c r="AK71" s="384"/>
      <c r="AL71" s="430"/>
      <c r="AM71" s="430"/>
      <c r="AN71" s="430"/>
      <c r="AT71" s="18"/>
      <c r="AU71" s="19"/>
      <c r="AX71" s="404"/>
      <c r="AY71" s="404"/>
      <c r="AZ71" s="404"/>
      <c r="BA71" s="405"/>
      <c r="BB71" s="431"/>
      <c r="BC71" s="405"/>
      <c r="BD71" s="404"/>
      <c r="BE71" s="404"/>
      <c r="BF71" s="405"/>
      <c r="BG71" s="407"/>
    </row>
    <row r="72" spans="1:59" s="3" customFormat="1" ht="26.45" customHeight="1" x14ac:dyDescent="0.25">
      <c r="A72" s="181" t="s">
        <v>117</v>
      </c>
      <c r="B72" s="65">
        <v>414311</v>
      </c>
      <c r="C72" s="84" t="s">
        <v>236</v>
      </c>
      <c r="D72" s="69">
        <v>0</v>
      </c>
      <c r="E72" s="69">
        <v>0</v>
      </c>
      <c r="F72" s="69">
        <v>2000</v>
      </c>
      <c r="G72" s="69">
        <v>0</v>
      </c>
      <c r="H72" s="69">
        <v>2000</v>
      </c>
      <c r="I72" s="113">
        <v>0</v>
      </c>
      <c r="J72" s="132">
        <v>2000</v>
      </c>
      <c r="K72" s="135">
        <v>0</v>
      </c>
      <c r="L72" s="316">
        <v>96000</v>
      </c>
      <c r="M72" s="316">
        <v>0</v>
      </c>
      <c r="N72" s="317">
        <f t="shared" si="9"/>
        <v>-94000</v>
      </c>
      <c r="O72" s="317">
        <f t="shared" si="7"/>
        <v>0</v>
      </c>
      <c r="P72" s="89">
        <v>0</v>
      </c>
      <c r="Q72" s="89">
        <v>0</v>
      </c>
      <c r="R72" s="381"/>
      <c r="S72" s="387"/>
      <c r="T72" s="387"/>
      <c r="U72" s="387"/>
      <c r="V72" s="387"/>
      <c r="W72" s="387"/>
      <c r="X72" s="387"/>
      <c r="Y72" s="387"/>
      <c r="Z72" s="387"/>
      <c r="AA72" s="4"/>
      <c r="AH72" s="383"/>
      <c r="AI72" s="384"/>
      <c r="AJ72" s="385"/>
      <c r="AK72" s="384"/>
      <c r="AL72" s="430"/>
      <c r="AM72" s="430"/>
      <c r="AN72" s="430"/>
      <c r="AT72" s="18"/>
      <c r="AU72" s="19"/>
      <c r="AX72" s="404"/>
      <c r="AY72" s="404"/>
      <c r="AZ72" s="404"/>
      <c r="BA72" s="405"/>
      <c r="BB72" s="431"/>
      <c r="BC72" s="405"/>
      <c r="BD72" s="404"/>
      <c r="BE72" s="404"/>
      <c r="BF72" s="405"/>
      <c r="BG72" s="407"/>
    </row>
    <row r="73" spans="1:59" s="3" customFormat="1" ht="38.25" customHeight="1" x14ac:dyDescent="0.25">
      <c r="A73" s="181" t="s">
        <v>118</v>
      </c>
      <c r="B73" s="65">
        <v>414419</v>
      </c>
      <c r="C73" s="84" t="s">
        <v>298</v>
      </c>
      <c r="D73" s="69">
        <v>0</v>
      </c>
      <c r="E73" s="69">
        <v>0</v>
      </c>
      <c r="F73" s="69">
        <v>0</v>
      </c>
      <c r="G73" s="69">
        <v>0</v>
      </c>
      <c r="H73" s="69">
        <v>0</v>
      </c>
      <c r="I73" s="113">
        <v>0</v>
      </c>
      <c r="J73" s="132">
        <v>0</v>
      </c>
      <c r="K73" s="135">
        <v>0</v>
      </c>
      <c r="L73" s="316">
        <v>0</v>
      </c>
      <c r="M73" s="316">
        <v>0</v>
      </c>
      <c r="N73" s="317">
        <f t="shared" si="9"/>
        <v>0</v>
      </c>
      <c r="O73" s="317">
        <f t="shared" si="7"/>
        <v>0</v>
      </c>
      <c r="P73" s="89" t="e">
        <f>(L73*1)/J73</f>
        <v>#DIV/0!</v>
      </c>
      <c r="Q73" s="89" t="e">
        <f>(M73*1)/K73</f>
        <v>#DIV/0!</v>
      </c>
      <c r="R73" s="381"/>
      <c r="S73" s="387"/>
      <c r="T73" s="387"/>
      <c r="U73" s="387"/>
      <c r="V73" s="387"/>
      <c r="W73" s="387"/>
      <c r="X73" s="387"/>
      <c r="Y73" s="387"/>
      <c r="Z73" s="387"/>
      <c r="AA73" s="4"/>
      <c r="AH73" s="383"/>
      <c r="AI73" s="384"/>
      <c r="AJ73" s="385"/>
      <c r="AK73" s="384"/>
      <c r="AL73" s="430"/>
      <c r="AM73" s="430"/>
      <c r="AN73" s="430"/>
      <c r="AT73" s="18"/>
      <c r="AU73" s="19"/>
      <c r="AX73" s="404"/>
      <c r="AY73" s="404"/>
      <c r="AZ73" s="404"/>
      <c r="BA73" s="405"/>
      <c r="BB73" s="431"/>
      <c r="BC73" s="405"/>
      <c r="BD73" s="404"/>
      <c r="BE73" s="404"/>
      <c r="BF73" s="405"/>
      <c r="BG73" s="407"/>
    </row>
    <row r="74" spans="1:59" s="3" customFormat="1" ht="41.25" customHeight="1" x14ac:dyDescent="0.25">
      <c r="A74" s="181" t="s">
        <v>149</v>
      </c>
      <c r="B74" s="65">
        <v>414411</v>
      </c>
      <c r="C74" s="84" t="str">
        <f>IF(B74="","",VLOOKUP(B74,[2]Упутство!$BE$2:$BF$1740,2,FALSE))</f>
        <v>Помоћ у медицинском лечењу запосленог или члана уже породице</v>
      </c>
      <c r="D74" s="69">
        <v>0</v>
      </c>
      <c r="E74" s="69">
        <v>0</v>
      </c>
      <c r="F74" s="69">
        <v>78000</v>
      </c>
      <c r="G74" s="69">
        <v>0</v>
      </c>
      <c r="H74" s="69">
        <v>78000</v>
      </c>
      <c r="I74" s="113">
        <v>0</v>
      </c>
      <c r="J74" s="132">
        <v>78000</v>
      </c>
      <c r="K74" s="135">
        <v>0</v>
      </c>
      <c r="L74" s="316">
        <v>0</v>
      </c>
      <c r="M74" s="316">
        <v>0</v>
      </c>
      <c r="N74" s="317">
        <f t="shared" si="9"/>
        <v>78000</v>
      </c>
      <c r="O74" s="317">
        <f t="shared" si="7"/>
        <v>0</v>
      </c>
      <c r="P74" s="89">
        <f>(L74*1)/J74</f>
        <v>0</v>
      </c>
      <c r="Q74" s="89" t="e">
        <f>(M74*1)/K74</f>
        <v>#DIV/0!</v>
      </c>
      <c r="R74" s="381"/>
      <c r="S74" s="387"/>
      <c r="T74" s="387"/>
      <c r="U74" s="387"/>
      <c r="V74" s="387"/>
      <c r="W74" s="387"/>
      <c r="X74" s="387"/>
      <c r="Y74" s="387"/>
      <c r="Z74" s="387"/>
      <c r="AA74" s="4"/>
      <c r="AH74" s="383"/>
      <c r="AI74" s="384"/>
      <c r="AJ74" s="385"/>
      <c r="AK74" s="384"/>
      <c r="AL74" s="430"/>
      <c r="AM74" s="430"/>
      <c r="AN74" s="430"/>
      <c r="AT74" s="18"/>
      <c r="AU74" s="19"/>
      <c r="AX74" s="404"/>
      <c r="AY74" s="404"/>
      <c r="AZ74" s="404"/>
      <c r="BA74" s="405"/>
      <c r="BB74" s="431"/>
      <c r="BC74" s="405"/>
      <c r="BD74" s="404"/>
      <c r="BE74" s="404"/>
      <c r="BF74" s="405"/>
      <c r="BG74" s="407"/>
    </row>
    <row r="75" spans="1:59" s="3" customFormat="1" ht="36.6" customHeight="1" x14ac:dyDescent="0.25">
      <c r="A75" s="192" t="s">
        <v>150</v>
      </c>
      <c r="B75" s="61">
        <v>415000</v>
      </c>
      <c r="C75" s="83" t="str">
        <f>IF(B75="","",VLOOKUP(B75,[2]Упутство!$BE$2:$BF$1740,2,FALSE))</f>
        <v>Накнаде трошкова за запослене</v>
      </c>
      <c r="D75" s="73">
        <f>SUM(D76)</f>
        <v>270000</v>
      </c>
      <c r="E75" s="73">
        <f>SUM(E76:E76)</f>
        <v>0</v>
      </c>
      <c r="F75" s="73">
        <f>SUM(F76)</f>
        <v>380000</v>
      </c>
      <c r="G75" s="73">
        <f t="shared" ref="G75:M75" si="11">SUM(G76:G76)</f>
        <v>0</v>
      </c>
      <c r="H75" s="73">
        <f>SUM(H76:H76)</f>
        <v>260000</v>
      </c>
      <c r="I75" s="73">
        <f t="shared" si="11"/>
        <v>0</v>
      </c>
      <c r="J75" s="514">
        <f t="shared" si="11"/>
        <v>260000</v>
      </c>
      <c r="K75" s="73">
        <f t="shared" si="11"/>
        <v>0</v>
      </c>
      <c r="L75" s="136">
        <f t="shared" si="11"/>
        <v>226000</v>
      </c>
      <c r="M75" s="136">
        <f t="shared" si="11"/>
        <v>0</v>
      </c>
      <c r="N75" s="71">
        <f t="shared" si="9"/>
        <v>34000</v>
      </c>
      <c r="O75" s="71">
        <f t="shared" si="7"/>
        <v>0</v>
      </c>
      <c r="P75" s="64">
        <f>(L75*1)/J75</f>
        <v>0.86923076923076925</v>
      </c>
      <c r="Q75" s="64">
        <v>0</v>
      </c>
      <c r="R75" s="381"/>
      <c r="S75" s="387"/>
      <c r="T75" s="387"/>
      <c r="U75" s="387"/>
      <c r="V75" s="387"/>
      <c r="W75" s="387"/>
      <c r="X75" s="387"/>
      <c r="Y75" s="387"/>
      <c r="Z75" s="387"/>
      <c r="AA75" s="4"/>
      <c r="AH75" s="383"/>
      <c r="AI75" s="384"/>
      <c r="AJ75" s="385"/>
      <c r="AK75" s="384"/>
      <c r="AT75" s="18"/>
      <c r="AU75" s="19"/>
      <c r="AX75" s="404"/>
      <c r="AY75" s="404"/>
      <c r="AZ75" s="404"/>
      <c r="BA75" s="405"/>
      <c r="BB75" s="407"/>
      <c r="BC75" s="405"/>
      <c r="BD75" s="404"/>
      <c r="BE75" s="404"/>
      <c r="BF75" s="405"/>
      <c r="BG75" s="407"/>
    </row>
    <row r="76" spans="1:59" s="3" customFormat="1" ht="36.75" customHeight="1" x14ac:dyDescent="0.25">
      <c r="A76" s="181" t="s">
        <v>151</v>
      </c>
      <c r="B76" s="65">
        <v>415112</v>
      </c>
      <c r="C76" s="84" t="str">
        <f>IF(B76="","",VLOOKUP(B76,[2]Упутство!$BE$2:$BF$1740,2,FALSE))</f>
        <v>Накнаде трошкова за превоз на посао и са посла</v>
      </c>
      <c r="D76" s="69">
        <v>270000</v>
      </c>
      <c r="E76" s="69">
        <v>0</v>
      </c>
      <c r="F76" s="69">
        <v>380000</v>
      </c>
      <c r="G76" s="69">
        <v>0</v>
      </c>
      <c r="H76" s="69">
        <v>260000</v>
      </c>
      <c r="I76" s="69">
        <v>0</v>
      </c>
      <c r="J76" s="132">
        <v>260000</v>
      </c>
      <c r="K76" s="132">
        <v>0</v>
      </c>
      <c r="L76" s="316">
        <v>226000</v>
      </c>
      <c r="M76" s="316">
        <v>0</v>
      </c>
      <c r="N76" s="317">
        <f t="shared" si="9"/>
        <v>34000</v>
      </c>
      <c r="O76" s="317">
        <f t="shared" si="7"/>
        <v>0</v>
      </c>
      <c r="P76" s="68">
        <f>(L76*1)/J76</f>
        <v>0.86923076923076925</v>
      </c>
      <c r="Q76" s="68">
        <v>0</v>
      </c>
      <c r="R76" s="381"/>
      <c r="S76" s="387"/>
      <c r="T76" s="387"/>
      <c r="U76" s="387"/>
      <c r="V76" s="387"/>
      <c r="W76" s="387"/>
      <c r="X76" s="387"/>
      <c r="Y76" s="387"/>
      <c r="Z76" s="387"/>
      <c r="AA76" s="4"/>
      <c r="AH76" s="383"/>
      <c r="AI76" s="384"/>
      <c r="AJ76" s="385"/>
      <c r="AK76" s="384"/>
      <c r="AT76" s="18"/>
      <c r="AU76" s="19"/>
      <c r="AX76" s="404"/>
      <c r="AY76" s="404"/>
      <c r="AZ76" s="404"/>
      <c r="BA76" s="405"/>
      <c r="BB76" s="407"/>
      <c r="BC76" s="405"/>
      <c r="BD76" s="404"/>
      <c r="BE76" s="404"/>
      <c r="BF76" s="405"/>
      <c r="BG76" s="407"/>
    </row>
    <row r="77" spans="1:59" s="3" customFormat="1" ht="39" customHeight="1" x14ac:dyDescent="0.25">
      <c r="A77" s="192" t="s">
        <v>152</v>
      </c>
      <c r="B77" s="61">
        <v>416000</v>
      </c>
      <c r="C77" s="83" t="str">
        <f>IF(B77="","",VLOOKUP(B77,[2]Упутство!$BE$2:$BF$1740,2,FALSE))</f>
        <v>Награде запосленима и остали посебни расходи</v>
      </c>
      <c r="D77" s="73">
        <f>SUM(D78:D79)</f>
        <v>91000</v>
      </c>
      <c r="E77" s="73">
        <f>SUM(E78:E79)</f>
        <v>0</v>
      </c>
      <c r="F77" s="73">
        <f t="shared" ref="F77:M77" si="12">SUM(F78:F79)</f>
        <v>150000</v>
      </c>
      <c r="G77" s="73">
        <f t="shared" si="12"/>
        <v>0</v>
      </c>
      <c r="H77" s="73">
        <f>SUM(H78:H79)</f>
        <v>120000</v>
      </c>
      <c r="I77" s="73">
        <f>SUM(I78:I79)</f>
        <v>0</v>
      </c>
      <c r="J77" s="73">
        <f t="shared" si="12"/>
        <v>120000</v>
      </c>
      <c r="K77" s="73">
        <f t="shared" si="12"/>
        <v>0</v>
      </c>
      <c r="L77" s="136">
        <f t="shared" si="12"/>
        <v>116000</v>
      </c>
      <c r="M77" s="136">
        <f t="shared" si="12"/>
        <v>0</v>
      </c>
      <c r="N77" s="63">
        <f t="shared" si="9"/>
        <v>4000</v>
      </c>
      <c r="O77" s="63">
        <f t="shared" si="7"/>
        <v>0</v>
      </c>
      <c r="P77" s="64">
        <f>(L77*1)/J77</f>
        <v>0.96666666666666667</v>
      </c>
      <c r="Q77" s="64">
        <v>0</v>
      </c>
      <c r="R77" s="381"/>
      <c r="S77" s="387"/>
      <c r="T77" s="387"/>
      <c r="U77" s="387"/>
      <c r="V77" s="387"/>
      <c r="W77" s="387"/>
      <c r="X77" s="387"/>
      <c r="Y77" s="387"/>
      <c r="Z77" s="387"/>
      <c r="AA77" s="4"/>
      <c r="AH77" s="383"/>
      <c r="AI77" s="384"/>
      <c r="AJ77" s="385"/>
      <c r="AK77" s="384"/>
      <c r="AT77" s="18"/>
      <c r="AU77" s="19"/>
      <c r="AX77" s="404"/>
      <c r="AY77" s="404"/>
      <c r="AZ77" s="404"/>
      <c r="BA77" s="405"/>
      <c r="BB77" s="407"/>
      <c r="BC77" s="405"/>
      <c r="BD77" s="404"/>
      <c r="BE77" s="404"/>
      <c r="BF77" s="405"/>
      <c r="BG77" s="407"/>
    </row>
    <row r="78" spans="1:59" s="3" customFormat="1" ht="29.45" customHeight="1" x14ac:dyDescent="0.25">
      <c r="A78" s="181" t="s">
        <v>202</v>
      </c>
      <c r="B78" s="65">
        <v>416111</v>
      </c>
      <c r="C78" s="84" t="str">
        <f>IF(B78="","",VLOOKUP(B78,[2]Упутство!$BE$2:$BF$1740,2,FALSE))</f>
        <v>Јубиларне награде</v>
      </c>
      <c r="D78" s="69">
        <v>91000</v>
      </c>
      <c r="E78" s="69">
        <v>0</v>
      </c>
      <c r="F78" s="69">
        <v>150000</v>
      </c>
      <c r="G78" s="69">
        <v>0</v>
      </c>
      <c r="H78" s="69">
        <v>120000</v>
      </c>
      <c r="I78" s="69">
        <v>0</v>
      </c>
      <c r="J78" s="132">
        <v>120000</v>
      </c>
      <c r="K78" s="132">
        <v>0</v>
      </c>
      <c r="L78" s="316">
        <v>116000</v>
      </c>
      <c r="M78" s="316">
        <v>0</v>
      </c>
      <c r="N78" s="317">
        <f t="shared" si="9"/>
        <v>4000</v>
      </c>
      <c r="O78" s="317">
        <f t="shared" si="7"/>
        <v>0</v>
      </c>
      <c r="P78" s="315">
        <f>(L78*1)/J78</f>
        <v>0.96666666666666667</v>
      </c>
      <c r="Q78" s="315">
        <v>0</v>
      </c>
      <c r="R78" s="381"/>
      <c r="S78" s="387"/>
      <c r="T78" s="387"/>
      <c r="U78" s="387"/>
      <c r="V78" s="387"/>
      <c r="W78" s="387"/>
      <c r="X78" s="387"/>
      <c r="Y78" s="387"/>
      <c r="Z78" s="387"/>
      <c r="AA78" s="4"/>
      <c r="AH78" s="383"/>
      <c r="AI78" s="384"/>
      <c r="AJ78" s="385"/>
      <c r="AK78" s="384"/>
      <c r="AT78" s="18"/>
      <c r="AU78" s="19"/>
      <c r="AX78" s="404"/>
      <c r="AY78" s="404"/>
      <c r="AZ78" s="404"/>
      <c r="BA78" s="405"/>
      <c r="BB78" s="407"/>
      <c r="BC78" s="405"/>
      <c r="BD78" s="404"/>
      <c r="BE78" s="404"/>
      <c r="BF78" s="405"/>
      <c r="BG78" s="431"/>
    </row>
    <row r="79" spans="1:59" s="408" customFormat="1" ht="0.6" hidden="1" customHeight="1" x14ac:dyDescent="0.25">
      <c r="A79" s="182" t="s">
        <v>203</v>
      </c>
      <c r="B79" s="90">
        <v>416119</v>
      </c>
      <c r="C79" s="91" t="s">
        <v>92</v>
      </c>
      <c r="D79" s="98"/>
      <c r="E79" s="98"/>
      <c r="F79" s="98">
        <v>0</v>
      </c>
      <c r="G79" s="98">
        <v>0</v>
      </c>
      <c r="H79" s="98">
        <v>0</v>
      </c>
      <c r="I79" s="98">
        <v>0</v>
      </c>
      <c r="J79" s="133">
        <v>0</v>
      </c>
      <c r="K79" s="133">
        <v>0</v>
      </c>
      <c r="L79" s="276">
        <v>0</v>
      </c>
      <c r="M79" s="276">
        <v>0</v>
      </c>
      <c r="N79" s="92">
        <f t="shared" si="9"/>
        <v>0</v>
      </c>
      <c r="O79" s="92">
        <f t="shared" si="7"/>
        <v>0</v>
      </c>
      <c r="P79" s="93">
        <v>0</v>
      </c>
      <c r="Q79" s="93">
        <v>0</v>
      </c>
      <c r="R79" s="446"/>
      <c r="S79" s="447"/>
      <c r="T79" s="447"/>
      <c r="U79" s="447"/>
      <c r="V79" s="447"/>
      <c r="W79" s="447"/>
      <c r="X79" s="447"/>
      <c r="Y79" s="447"/>
      <c r="Z79" s="447"/>
      <c r="AA79" s="448"/>
      <c r="AH79" s="409"/>
      <c r="AI79" s="410"/>
      <c r="AJ79" s="411"/>
      <c r="AK79" s="410"/>
      <c r="AT79" s="449"/>
      <c r="AU79" s="450"/>
      <c r="AX79" s="414"/>
      <c r="AY79" s="414"/>
      <c r="AZ79" s="414"/>
      <c r="BA79" s="415"/>
      <c r="BB79" s="417"/>
      <c r="BC79" s="415"/>
      <c r="BD79" s="414"/>
      <c r="BE79" s="414"/>
      <c r="BF79" s="415"/>
      <c r="BG79" s="451"/>
    </row>
    <row r="80" spans="1:59" s="3" customFormat="1" ht="27.75" customHeight="1" x14ac:dyDescent="0.25">
      <c r="A80" s="192" t="s">
        <v>203</v>
      </c>
      <c r="B80" s="61">
        <v>421000</v>
      </c>
      <c r="C80" s="83" t="str">
        <f>IF(B80="","",VLOOKUP(B80,[2]Упутство!$BE$2:$BF$1740,2,FALSE))</f>
        <v>Стални трошкови</v>
      </c>
      <c r="D80" s="73">
        <f>SUM(D81:D94)</f>
        <v>153000</v>
      </c>
      <c r="E80" s="73">
        <f>SUM(E81:E94)</f>
        <v>2000</v>
      </c>
      <c r="F80" s="73">
        <f t="shared" ref="F80:G80" si="13">SUM(F81:F94)</f>
        <v>370000</v>
      </c>
      <c r="G80" s="73">
        <f t="shared" si="13"/>
        <v>0</v>
      </c>
      <c r="H80" s="73">
        <f t="shared" ref="H80:M80" si="14">SUM(H81:H94)</f>
        <v>370000</v>
      </c>
      <c r="I80" s="73">
        <f t="shared" si="14"/>
        <v>0</v>
      </c>
      <c r="J80" s="73">
        <f t="shared" si="14"/>
        <v>370000</v>
      </c>
      <c r="K80" s="73">
        <f t="shared" si="14"/>
        <v>2000</v>
      </c>
      <c r="L80" s="136">
        <f t="shared" si="14"/>
        <v>225000</v>
      </c>
      <c r="M80" s="136">
        <f t="shared" si="14"/>
        <v>1000</v>
      </c>
      <c r="N80" s="63">
        <f t="shared" si="9"/>
        <v>145000</v>
      </c>
      <c r="O80" s="63">
        <f t="shared" si="7"/>
        <v>1000</v>
      </c>
      <c r="P80" s="64">
        <f>(L80*1)/J80</f>
        <v>0.60810810810810811</v>
      </c>
      <c r="Q80" s="64">
        <v>0</v>
      </c>
      <c r="R80" s="381"/>
      <c r="S80" s="387"/>
      <c r="T80" s="387"/>
      <c r="U80" s="387"/>
      <c r="V80" s="387"/>
      <c r="W80" s="387"/>
      <c r="X80" s="387"/>
      <c r="Y80" s="387"/>
      <c r="Z80" s="387"/>
      <c r="AA80" s="452"/>
      <c r="AH80" s="383"/>
      <c r="AI80" s="384"/>
      <c r="AJ80" s="385"/>
      <c r="AK80" s="384"/>
      <c r="AT80" s="18"/>
      <c r="AU80" s="19"/>
      <c r="AX80" s="404"/>
      <c r="AY80" s="404"/>
      <c r="AZ80" s="404"/>
      <c r="BA80" s="405"/>
      <c r="BB80" s="407"/>
      <c r="BC80" s="405"/>
      <c r="BD80" s="404"/>
      <c r="BE80" s="404"/>
      <c r="BF80" s="405"/>
      <c r="BG80" s="431"/>
    </row>
    <row r="81" spans="1:59" s="3" customFormat="1" ht="31.15" customHeight="1" x14ac:dyDescent="0.25">
      <c r="A81" s="181" t="s">
        <v>153</v>
      </c>
      <c r="B81" s="65">
        <v>421111</v>
      </c>
      <c r="C81" s="84" t="str">
        <f>IF(B81="","",VLOOKUP(B81,[2]Упутство!$BE$2:$BF$1740,2,FALSE))</f>
        <v>Трошкови платног промета</v>
      </c>
      <c r="D81" s="69">
        <v>30000</v>
      </c>
      <c r="E81" s="69">
        <v>2000</v>
      </c>
      <c r="F81" s="113">
        <v>50000</v>
      </c>
      <c r="G81" s="113">
        <v>0</v>
      </c>
      <c r="H81" s="69">
        <v>30000</v>
      </c>
      <c r="I81" s="69">
        <v>0</v>
      </c>
      <c r="J81" s="132">
        <v>30000</v>
      </c>
      <c r="K81" s="132">
        <v>1000</v>
      </c>
      <c r="L81" s="316">
        <v>29000</v>
      </c>
      <c r="M81" s="316">
        <v>1000</v>
      </c>
      <c r="N81" s="317">
        <f t="shared" si="9"/>
        <v>1000</v>
      </c>
      <c r="O81" s="317">
        <f t="shared" si="7"/>
        <v>0</v>
      </c>
      <c r="P81" s="68">
        <f t="shared" ref="P81:P94" si="15">(L81*1)/J81</f>
        <v>0.96666666666666667</v>
      </c>
      <c r="Q81" s="68">
        <f>(M81*1)/K81</f>
        <v>1</v>
      </c>
      <c r="R81" s="381"/>
      <c r="S81" s="387"/>
      <c r="T81" s="387"/>
      <c r="U81" s="387"/>
      <c r="V81" s="387"/>
      <c r="W81" s="387"/>
      <c r="X81" s="387"/>
      <c r="Y81" s="387"/>
      <c r="Z81" s="387"/>
      <c r="AA81" s="4"/>
      <c r="AH81" s="383"/>
      <c r="AI81" s="384"/>
      <c r="AJ81" s="385"/>
      <c r="AK81" s="384"/>
      <c r="AT81" s="18"/>
      <c r="AU81" s="19"/>
      <c r="AX81" s="404"/>
      <c r="AY81" s="404"/>
      <c r="AZ81" s="404"/>
      <c r="BA81" s="405"/>
      <c r="BB81" s="407"/>
      <c r="BC81" s="405"/>
      <c r="BD81" s="404"/>
      <c r="BE81" s="404"/>
      <c r="BF81" s="405"/>
      <c r="BG81" s="431"/>
    </row>
    <row r="82" spans="1:59" s="3" customFormat="1" ht="26.25" customHeight="1" x14ac:dyDescent="0.25">
      <c r="A82" s="181" t="s">
        <v>204</v>
      </c>
      <c r="B82" s="65">
        <v>421121</v>
      </c>
      <c r="C82" s="84" t="s">
        <v>237</v>
      </c>
      <c r="D82" s="69">
        <v>0</v>
      </c>
      <c r="E82" s="69">
        <v>0</v>
      </c>
      <c r="F82" s="113">
        <v>10000</v>
      </c>
      <c r="G82" s="113">
        <v>0</v>
      </c>
      <c r="H82" s="69">
        <v>10000</v>
      </c>
      <c r="I82" s="69">
        <v>0</v>
      </c>
      <c r="J82" s="132">
        <v>10000</v>
      </c>
      <c r="K82" s="132">
        <v>0</v>
      </c>
      <c r="L82" s="316">
        <v>0</v>
      </c>
      <c r="M82" s="316">
        <v>0</v>
      </c>
      <c r="N82" s="317">
        <f t="shared" si="9"/>
        <v>10000</v>
      </c>
      <c r="O82" s="317">
        <f t="shared" si="7"/>
        <v>0</v>
      </c>
      <c r="P82" s="68">
        <f t="shared" si="15"/>
        <v>0</v>
      </c>
      <c r="Q82" s="68" t="e">
        <f>(M82*1)/K82</f>
        <v>#DIV/0!</v>
      </c>
      <c r="R82" s="381"/>
      <c r="S82" s="387"/>
      <c r="T82" s="387"/>
      <c r="U82" s="387"/>
      <c r="V82" s="387"/>
      <c r="W82" s="387"/>
      <c r="X82" s="387"/>
      <c r="Y82" s="387"/>
      <c r="Z82" s="387"/>
      <c r="AA82" s="4"/>
      <c r="AH82" s="383"/>
      <c r="AI82" s="384"/>
      <c r="AJ82" s="385"/>
      <c r="AK82" s="384"/>
      <c r="AT82" s="18"/>
      <c r="AU82" s="19"/>
      <c r="AX82" s="404"/>
      <c r="AY82" s="404"/>
      <c r="AZ82" s="404"/>
      <c r="BA82" s="405"/>
      <c r="BB82" s="407"/>
      <c r="BC82" s="405"/>
      <c r="BD82" s="404"/>
      <c r="BE82" s="404"/>
      <c r="BF82" s="405"/>
      <c r="BG82" s="431"/>
    </row>
    <row r="83" spans="1:59" s="3" customFormat="1" ht="23.25" customHeight="1" x14ac:dyDescent="0.25">
      <c r="A83" s="181" t="s">
        <v>205</v>
      </c>
      <c r="B83" s="65">
        <v>421211</v>
      </c>
      <c r="C83" s="84" t="str">
        <f>IF(B83="","",VLOOKUP(B83,[2]Упутство!$BE$2:$BF$1740,2,FALSE))</f>
        <v>Услуге за електричну енергију</v>
      </c>
      <c r="D83" s="69">
        <v>0</v>
      </c>
      <c r="E83" s="69">
        <v>0</v>
      </c>
      <c r="F83" s="113">
        <v>0</v>
      </c>
      <c r="G83" s="113">
        <v>0</v>
      </c>
      <c r="H83" s="69">
        <v>0</v>
      </c>
      <c r="I83" s="69">
        <v>0</v>
      </c>
      <c r="J83" s="132">
        <v>0</v>
      </c>
      <c r="K83" s="132">
        <v>0</v>
      </c>
      <c r="L83" s="316">
        <v>0</v>
      </c>
      <c r="M83" s="316">
        <v>0</v>
      </c>
      <c r="N83" s="317">
        <f t="shared" si="9"/>
        <v>0</v>
      </c>
      <c r="O83" s="317">
        <f t="shared" si="7"/>
        <v>0</v>
      </c>
      <c r="P83" s="68" t="e">
        <f t="shared" si="15"/>
        <v>#DIV/0!</v>
      </c>
      <c r="Q83" s="68" t="e">
        <f>(M83*1)/K83</f>
        <v>#DIV/0!</v>
      </c>
      <c r="R83" s="381"/>
      <c r="S83" s="387"/>
      <c r="T83" s="387"/>
      <c r="U83" s="387"/>
      <c r="V83" s="387"/>
      <c r="W83" s="387"/>
      <c r="X83" s="387"/>
      <c r="Y83" s="387"/>
      <c r="Z83" s="387"/>
      <c r="AA83" s="4"/>
      <c r="AH83" s="383"/>
      <c r="AI83" s="384"/>
      <c r="AJ83" s="385"/>
      <c r="AK83" s="384"/>
      <c r="AT83" s="18"/>
      <c r="AU83" s="19"/>
      <c r="AX83" s="404"/>
      <c r="AY83" s="404"/>
      <c r="AZ83" s="404"/>
      <c r="BA83" s="405"/>
      <c r="BB83" s="407"/>
      <c r="BC83" s="405"/>
      <c r="BD83" s="404"/>
      <c r="BE83" s="404"/>
      <c r="BF83" s="405"/>
      <c r="BG83" s="431"/>
    </row>
    <row r="84" spans="1:59" s="3" customFormat="1" ht="25.15" customHeight="1" x14ac:dyDescent="0.25">
      <c r="A84" s="181" t="s">
        <v>206</v>
      </c>
      <c r="B84" s="65">
        <v>421311</v>
      </c>
      <c r="C84" s="84" t="s">
        <v>211</v>
      </c>
      <c r="D84" s="69">
        <v>0</v>
      </c>
      <c r="E84" s="69">
        <v>0</v>
      </c>
      <c r="F84" s="113">
        <v>0</v>
      </c>
      <c r="G84" s="113">
        <v>0</v>
      </c>
      <c r="H84" s="69">
        <v>0</v>
      </c>
      <c r="I84" s="69">
        <v>0</v>
      </c>
      <c r="J84" s="132">
        <v>0</v>
      </c>
      <c r="K84" s="132">
        <v>0</v>
      </c>
      <c r="L84" s="316">
        <v>0</v>
      </c>
      <c r="M84" s="316">
        <v>0</v>
      </c>
      <c r="N84" s="317">
        <f t="shared" si="9"/>
        <v>0</v>
      </c>
      <c r="O84" s="317">
        <f t="shared" si="7"/>
        <v>0</v>
      </c>
      <c r="P84" s="68" t="e">
        <f t="shared" si="15"/>
        <v>#DIV/0!</v>
      </c>
      <c r="Q84" s="68" t="e">
        <f>(M84*1)/K84</f>
        <v>#DIV/0!</v>
      </c>
      <c r="R84" s="381"/>
      <c r="S84" s="387"/>
      <c r="T84" s="387"/>
      <c r="U84" s="387"/>
      <c r="V84" s="387"/>
      <c r="W84" s="387"/>
      <c r="X84" s="387"/>
      <c r="Y84" s="387"/>
      <c r="Z84" s="387"/>
      <c r="AA84" s="4"/>
      <c r="AH84" s="383"/>
      <c r="AI84" s="384"/>
      <c r="AJ84" s="385"/>
      <c r="AK84" s="384"/>
      <c r="AT84" s="18"/>
      <c r="AU84" s="19"/>
      <c r="AX84" s="404"/>
      <c r="AY84" s="404"/>
      <c r="AZ84" s="404"/>
      <c r="BA84" s="405"/>
      <c r="BB84" s="407"/>
      <c r="BC84" s="405"/>
      <c r="BD84" s="404"/>
      <c r="BE84" s="404"/>
      <c r="BF84" s="405"/>
      <c r="BG84" s="431"/>
    </row>
    <row r="85" spans="1:59" s="3" customFormat="1" ht="27" customHeight="1" x14ac:dyDescent="0.25">
      <c r="A85" s="181" t="s">
        <v>0</v>
      </c>
      <c r="B85" s="65">
        <v>421321</v>
      </c>
      <c r="C85" s="84" t="str">
        <f>IF(B85="","",VLOOKUP(B85,[2]Упутство!$BE$2:$BF$1740,2,FALSE))</f>
        <v>Дератизација</v>
      </c>
      <c r="D85" s="69">
        <v>0</v>
      </c>
      <c r="E85" s="69">
        <v>0</v>
      </c>
      <c r="F85" s="113">
        <v>0</v>
      </c>
      <c r="G85" s="113">
        <v>0</v>
      </c>
      <c r="H85" s="69">
        <v>0</v>
      </c>
      <c r="I85" s="69">
        <v>0</v>
      </c>
      <c r="J85" s="132">
        <v>0</v>
      </c>
      <c r="K85" s="132">
        <v>0</v>
      </c>
      <c r="L85" s="292">
        <v>0</v>
      </c>
      <c r="M85" s="292">
        <v>0</v>
      </c>
      <c r="N85" s="317">
        <f t="shared" si="9"/>
        <v>0</v>
      </c>
      <c r="O85" s="317">
        <f t="shared" si="7"/>
        <v>0</v>
      </c>
      <c r="P85" s="68" t="e">
        <f t="shared" si="15"/>
        <v>#DIV/0!</v>
      </c>
      <c r="Q85" s="68">
        <v>0</v>
      </c>
      <c r="R85" s="381"/>
      <c r="S85" s="387"/>
      <c r="T85" s="387"/>
      <c r="U85" s="387"/>
      <c r="V85" s="387"/>
      <c r="W85" s="387"/>
      <c r="X85" s="387"/>
      <c r="Y85" s="387"/>
      <c r="Z85" s="387"/>
      <c r="AA85" s="4"/>
      <c r="AH85" s="383"/>
      <c r="AI85" s="384"/>
      <c r="AJ85" s="385"/>
      <c r="AK85" s="384"/>
      <c r="AT85" s="18"/>
      <c r="AU85" s="19"/>
      <c r="AX85" s="404"/>
      <c r="AY85" s="404"/>
      <c r="AZ85" s="404"/>
      <c r="BA85" s="405"/>
      <c r="BB85" s="407"/>
      <c r="BC85" s="405"/>
      <c r="BD85" s="404"/>
      <c r="BE85" s="404"/>
      <c r="BF85" s="405"/>
      <c r="BG85" s="431"/>
    </row>
    <row r="86" spans="1:59" s="3" customFormat="1" ht="26.25" customHeight="1" x14ac:dyDescent="0.25">
      <c r="A86" s="181" t="s">
        <v>207</v>
      </c>
      <c r="B86" s="65">
        <v>421324</v>
      </c>
      <c r="C86" s="84" t="s">
        <v>238</v>
      </c>
      <c r="D86" s="69">
        <v>25000</v>
      </c>
      <c r="E86" s="69">
        <v>0</v>
      </c>
      <c r="F86" s="113">
        <v>50000</v>
      </c>
      <c r="G86" s="113">
        <v>0</v>
      </c>
      <c r="H86" s="69">
        <v>40000</v>
      </c>
      <c r="I86" s="69">
        <v>0</v>
      </c>
      <c r="J86" s="132">
        <v>40000</v>
      </c>
      <c r="K86" s="132">
        <v>0</v>
      </c>
      <c r="L86" s="292">
        <v>28000</v>
      </c>
      <c r="M86" s="292">
        <v>0</v>
      </c>
      <c r="N86" s="317">
        <f t="shared" si="9"/>
        <v>12000</v>
      </c>
      <c r="O86" s="317">
        <f t="shared" si="7"/>
        <v>0</v>
      </c>
      <c r="P86" s="68">
        <f t="shared" si="15"/>
        <v>0.7</v>
      </c>
      <c r="Q86" s="68">
        <v>0</v>
      </c>
      <c r="R86" s="381"/>
      <c r="S86" s="387"/>
      <c r="T86" s="387"/>
      <c r="U86" s="387"/>
      <c r="V86" s="387"/>
      <c r="W86" s="387"/>
      <c r="X86" s="387"/>
      <c r="Y86" s="387"/>
      <c r="Z86" s="387"/>
      <c r="AA86" s="4"/>
      <c r="AH86" s="383"/>
      <c r="AI86" s="384"/>
      <c r="AJ86" s="385"/>
      <c r="AK86" s="384"/>
      <c r="AT86" s="18"/>
      <c r="AU86" s="19"/>
      <c r="AX86" s="404"/>
      <c r="AY86" s="404"/>
      <c r="AZ86" s="404"/>
      <c r="BA86" s="405"/>
      <c r="BB86" s="407"/>
      <c r="BC86" s="405"/>
      <c r="BD86" s="404"/>
      <c r="BE86" s="404"/>
      <c r="BF86" s="405"/>
      <c r="BG86" s="431"/>
    </row>
    <row r="87" spans="1:59" s="3" customFormat="1" ht="25.5" customHeight="1" x14ac:dyDescent="0.25">
      <c r="A87" s="181" t="s">
        <v>208</v>
      </c>
      <c r="B87" s="65">
        <v>421325</v>
      </c>
      <c r="C87" s="84" t="str">
        <f>IF(B87="","",VLOOKUP(B87,[2]Упутство!$BE$2:$BF$1740,2,FALSE))</f>
        <v>Услуге чишћења</v>
      </c>
      <c r="D87" s="69">
        <v>0</v>
      </c>
      <c r="E87" s="69">
        <v>0</v>
      </c>
      <c r="F87" s="113">
        <v>0</v>
      </c>
      <c r="G87" s="113">
        <v>0</v>
      </c>
      <c r="H87" s="69">
        <v>0</v>
      </c>
      <c r="I87" s="69">
        <v>0</v>
      </c>
      <c r="J87" s="132">
        <v>0</v>
      </c>
      <c r="K87" s="132">
        <v>0</v>
      </c>
      <c r="L87" s="292">
        <v>0</v>
      </c>
      <c r="M87" s="292">
        <v>0</v>
      </c>
      <c r="N87" s="317">
        <f t="shared" si="9"/>
        <v>0</v>
      </c>
      <c r="O87" s="317">
        <f t="shared" si="7"/>
        <v>0</v>
      </c>
      <c r="P87" s="68" t="e">
        <f t="shared" si="15"/>
        <v>#DIV/0!</v>
      </c>
      <c r="Q87" s="68">
        <v>0</v>
      </c>
      <c r="R87" s="381"/>
      <c r="S87" s="387"/>
      <c r="T87" s="387"/>
      <c r="U87" s="387"/>
      <c r="V87" s="387"/>
      <c r="W87" s="387"/>
      <c r="X87" s="387"/>
      <c r="Y87" s="387"/>
      <c r="Z87" s="387"/>
      <c r="AA87" s="4"/>
      <c r="AH87" s="383"/>
      <c r="AI87" s="384"/>
      <c r="AJ87" s="385"/>
      <c r="AK87" s="384"/>
      <c r="AT87" s="18"/>
      <c r="AU87" s="19"/>
      <c r="AX87" s="404"/>
      <c r="AY87" s="404"/>
      <c r="AZ87" s="404"/>
      <c r="BA87" s="405"/>
      <c r="BB87" s="407"/>
      <c r="BC87" s="405"/>
      <c r="BD87" s="404"/>
      <c r="BE87" s="404"/>
      <c r="BF87" s="405"/>
      <c r="BG87" s="431"/>
    </row>
    <row r="88" spans="1:59" s="3" customFormat="1" ht="30" customHeight="1" x14ac:dyDescent="0.25">
      <c r="A88" s="181" t="s">
        <v>209</v>
      </c>
      <c r="B88" s="65">
        <v>421411</v>
      </c>
      <c r="C88" s="84" t="s">
        <v>212</v>
      </c>
      <c r="D88" s="69">
        <v>84000</v>
      </c>
      <c r="E88" s="69">
        <v>0</v>
      </c>
      <c r="F88" s="113">
        <v>170000</v>
      </c>
      <c r="G88" s="113">
        <v>0</v>
      </c>
      <c r="H88" s="69">
        <v>190000</v>
      </c>
      <c r="I88" s="69">
        <v>0</v>
      </c>
      <c r="J88" s="132">
        <v>190000</v>
      </c>
      <c r="K88" s="132">
        <v>0</v>
      </c>
      <c r="L88" s="316">
        <v>158000</v>
      </c>
      <c r="M88" s="316">
        <v>0</v>
      </c>
      <c r="N88" s="317">
        <f t="shared" si="9"/>
        <v>32000</v>
      </c>
      <c r="O88" s="317">
        <f t="shared" si="7"/>
        <v>0</v>
      </c>
      <c r="P88" s="68">
        <f t="shared" si="15"/>
        <v>0.83157894736842108</v>
      </c>
      <c r="Q88" s="68" t="e">
        <f>(M88*1)/K88</f>
        <v>#DIV/0!</v>
      </c>
      <c r="R88" s="381"/>
      <c r="S88" s="387"/>
      <c r="T88" s="387"/>
      <c r="U88" s="387"/>
      <c r="V88" s="387"/>
      <c r="W88" s="387"/>
      <c r="X88" s="387"/>
      <c r="Y88" s="387"/>
      <c r="Z88" s="387"/>
      <c r="AA88" s="4"/>
      <c r="AH88" s="383"/>
      <c r="AI88" s="384"/>
      <c r="AJ88" s="385"/>
      <c r="AK88" s="384"/>
      <c r="AT88" s="18"/>
      <c r="AU88" s="19"/>
      <c r="AX88" s="404"/>
      <c r="AY88" s="404"/>
      <c r="AZ88" s="404"/>
      <c r="BA88" s="405"/>
      <c r="BB88" s="407"/>
      <c r="BC88" s="405"/>
      <c r="BD88" s="404"/>
      <c r="BE88" s="404"/>
      <c r="BF88" s="405"/>
      <c r="BG88" s="431"/>
    </row>
    <row r="89" spans="1:59" s="3" customFormat="1" ht="24.75" customHeight="1" x14ac:dyDescent="0.25">
      <c r="A89" s="181" t="s">
        <v>1</v>
      </c>
      <c r="B89" s="65">
        <v>421414</v>
      </c>
      <c r="C89" s="84" t="s">
        <v>213</v>
      </c>
      <c r="D89" s="69">
        <v>0</v>
      </c>
      <c r="E89" s="69">
        <v>0</v>
      </c>
      <c r="F89" s="113">
        <v>0</v>
      </c>
      <c r="G89" s="113">
        <v>0</v>
      </c>
      <c r="H89" s="69">
        <v>0</v>
      </c>
      <c r="I89" s="69">
        <v>0</v>
      </c>
      <c r="J89" s="132">
        <v>0</v>
      </c>
      <c r="K89" s="132">
        <v>0</v>
      </c>
      <c r="L89" s="316">
        <v>0</v>
      </c>
      <c r="M89" s="316">
        <v>0</v>
      </c>
      <c r="N89" s="317">
        <f t="shared" si="9"/>
        <v>0</v>
      </c>
      <c r="O89" s="317">
        <f t="shared" si="7"/>
        <v>0</v>
      </c>
      <c r="P89" s="68" t="e">
        <f t="shared" si="15"/>
        <v>#DIV/0!</v>
      </c>
      <c r="Q89" s="68">
        <v>0</v>
      </c>
      <c r="R89" s="381"/>
      <c r="S89" s="387"/>
      <c r="T89" s="387"/>
      <c r="U89" s="387"/>
      <c r="V89" s="387"/>
      <c r="W89" s="387"/>
      <c r="X89" s="387"/>
      <c r="Y89" s="387"/>
      <c r="Z89" s="387"/>
      <c r="AA89" s="4"/>
      <c r="AH89" s="383"/>
      <c r="AI89" s="384"/>
      <c r="AJ89" s="385"/>
      <c r="AK89" s="384"/>
      <c r="AT89" s="18"/>
      <c r="AU89" s="19"/>
      <c r="AX89" s="404"/>
      <c r="AY89" s="404"/>
      <c r="AZ89" s="404"/>
      <c r="BA89" s="405"/>
      <c r="BB89" s="407"/>
      <c r="BC89" s="405"/>
      <c r="BD89" s="404"/>
      <c r="BE89" s="404"/>
      <c r="BF89" s="405"/>
      <c r="BG89" s="431"/>
    </row>
    <row r="90" spans="1:59" s="3" customFormat="1" ht="24.6" customHeight="1" x14ac:dyDescent="0.25">
      <c r="A90" s="181" t="s">
        <v>210</v>
      </c>
      <c r="B90" s="65">
        <v>421421</v>
      </c>
      <c r="C90" s="84" t="s">
        <v>214</v>
      </c>
      <c r="D90" s="69">
        <v>14000</v>
      </c>
      <c r="E90" s="69">
        <v>0</v>
      </c>
      <c r="F90" s="113">
        <v>30000</v>
      </c>
      <c r="G90" s="113">
        <v>0</v>
      </c>
      <c r="H90" s="69">
        <v>30000</v>
      </c>
      <c r="I90" s="69">
        <v>0</v>
      </c>
      <c r="J90" s="132">
        <v>30000</v>
      </c>
      <c r="K90" s="132">
        <v>1000</v>
      </c>
      <c r="L90" s="316">
        <v>10000</v>
      </c>
      <c r="M90" s="316">
        <v>0</v>
      </c>
      <c r="N90" s="317">
        <f t="shared" si="9"/>
        <v>20000</v>
      </c>
      <c r="O90" s="317">
        <f t="shared" si="7"/>
        <v>1000</v>
      </c>
      <c r="P90" s="68">
        <f t="shared" si="15"/>
        <v>0.33333333333333331</v>
      </c>
      <c r="Q90" s="68">
        <f>(M90*1)/K90</f>
        <v>0</v>
      </c>
      <c r="R90" s="381"/>
      <c r="S90" s="387"/>
      <c r="T90" s="387"/>
      <c r="U90" s="387"/>
      <c r="V90" s="387"/>
      <c r="W90" s="387"/>
      <c r="X90" s="387"/>
      <c r="Y90" s="387"/>
      <c r="Z90" s="387"/>
      <c r="AA90" s="4"/>
      <c r="AH90" s="383"/>
      <c r="AI90" s="384"/>
      <c r="AJ90" s="385"/>
      <c r="AK90" s="384"/>
      <c r="AT90" s="18"/>
      <c r="AU90" s="19"/>
      <c r="AX90" s="404"/>
      <c r="AY90" s="404"/>
      <c r="AZ90" s="404"/>
      <c r="BA90" s="405"/>
      <c r="BB90" s="407"/>
      <c r="BC90" s="405"/>
      <c r="BD90" s="404"/>
      <c r="BE90" s="404"/>
      <c r="BF90" s="405"/>
      <c r="BG90" s="431"/>
    </row>
    <row r="91" spans="1:59" s="3" customFormat="1" ht="24" customHeight="1" x14ac:dyDescent="0.25">
      <c r="A91" s="181" t="s">
        <v>2</v>
      </c>
      <c r="B91" s="65">
        <v>421512</v>
      </c>
      <c r="C91" s="84" t="s">
        <v>215</v>
      </c>
      <c r="D91" s="69">
        <v>0</v>
      </c>
      <c r="E91" s="69">
        <v>0</v>
      </c>
      <c r="F91" s="113">
        <v>0</v>
      </c>
      <c r="G91" s="113">
        <v>0</v>
      </c>
      <c r="H91" s="69">
        <v>0</v>
      </c>
      <c r="I91" s="69">
        <v>0</v>
      </c>
      <c r="J91" s="132">
        <v>0</v>
      </c>
      <c r="K91" s="132">
        <v>0</v>
      </c>
      <c r="L91" s="316">
        <v>0</v>
      </c>
      <c r="M91" s="316">
        <v>0</v>
      </c>
      <c r="N91" s="317">
        <f t="shared" si="9"/>
        <v>0</v>
      </c>
      <c r="O91" s="317">
        <f t="shared" si="7"/>
        <v>0</v>
      </c>
      <c r="P91" s="68" t="e">
        <f t="shared" si="15"/>
        <v>#DIV/0!</v>
      </c>
      <c r="Q91" s="68">
        <v>0</v>
      </c>
      <c r="R91" s="381"/>
      <c r="S91" s="387"/>
      <c r="T91" s="387"/>
      <c r="U91" s="387"/>
      <c r="V91" s="387"/>
      <c r="W91" s="387"/>
      <c r="X91" s="387"/>
      <c r="Y91" s="387"/>
      <c r="Z91" s="387"/>
      <c r="AA91" s="4"/>
      <c r="AH91" s="383"/>
      <c r="AI91" s="384"/>
      <c r="AJ91" s="385"/>
      <c r="AK91" s="384"/>
      <c r="AT91" s="18"/>
      <c r="AU91" s="19"/>
      <c r="AX91" s="404"/>
      <c r="AY91" s="404"/>
      <c r="AZ91" s="404"/>
      <c r="BA91" s="405"/>
      <c r="BB91" s="407"/>
      <c r="BC91" s="405"/>
      <c r="BD91" s="404"/>
      <c r="BE91" s="404"/>
      <c r="BF91" s="405"/>
      <c r="BG91" s="431"/>
    </row>
    <row r="92" spans="1:59" s="3" customFormat="1" ht="25.5" customHeight="1" x14ac:dyDescent="0.25">
      <c r="A92" s="181" t="s">
        <v>3</v>
      </c>
      <c r="B92" s="65">
        <v>421513</v>
      </c>
      <c r="C92" s="84" t="s">
        <v>216</v>
      </c>
      <c r="D92" s="69">
        <v>0</v>
      </c>
      <c r="E92" s="69">
        <v>0</v>
      </c>
      <c r="F92" s="113">
        <v>60000</v>
      </c>
      <c r="G92" s="113">
        <v>0</v>
      </c>
      <c r="H92" s="69">
        <v>70000</v>
      </c>
      <c r="I92" s="69">
        <v>0</v>
      </c>
      <c r="J92" s="132">
        <v>70000</v>
      </c>
      <c r="K92" s="132">
        <v>0</v>
      </c>
      <c r="L92" s="316">
        <v>0</v>
      </c>
      <c r="M92" s="316">
        <v>0</v>
      </c>
      <c r="N92" s="317">
        <f t="shared" si="9"/>
        <v>70000</v>
      </c>
      <c r="O92" s="317">
        <f t="shared" si="7"/>
        <v>0</v>
      </c>
      <c r="P92" s="68">
        <f t="shared" si="15"/>
        <v>0</v>
      </c>
      <c r="Q92" s="68">
        <v>0</v>
      </c>
      <c r="R92" s="381"/>
      <c r="S92" s="387"/>
      <c r="T92" s="387"/>
      <c r="U92" s="387"/>
      <c r="V92" s="387"/>
      <c r="W92" s="387"/>
      <c r="X92" s="387"/>
      <c r="Y92" s="387"/>
      <c r="Z92" s="387"/>
      <c r="AA92" s="4"/>
      <c r="AH92" s="383"/>
      <c r="AI92" s="384"/>
      <c r="AJ92" s="385"/>
      <c r="AK92" s="384"/>
      <c r="AT92" s="18"/>
      <c r="AU92" s="19"/>
      <c r="AX92" s="404"/>
      <c r="AY92" s="404"/>
      <c r="AZ92" s="404"/>
      <c r="BA92" s="405"/>
      <c r="BB92" s="407"/>
      <c r="BC92" s="405"/>
      <c r="BD92" s="404"/>
      <c r="BE92" s="404"/>
      <c r="BF92" s="405"/>
      <c r="BG92" s="431"/>
    </row>
    <row r="93" spans="1:59" s="3" customFormat="1" ht="37.9" customHeight="1" x14ac:dyDescent="0.25">
      <c r="A93" s="181" t="s">
        <v>4</v>
      </c>
      <c r="B93" s="65">
        <v>421521</v>
      </c>
      <c r="C93" s="84" t="str">
        <f>IF(B93="","",VLOOKUP(B93,[2]Упутство!$BE$2:$BF$1740,2,FALSE))</f>
        <v>Осигурање запослених у случају несреће на раду</v>
      </c>
      <c r="D93" s="69">
        <v>0</v>
      </c>
      <c r="E93" s="69">
        <v>0</v>
      </c>
      <c r="F93" s="113">
        <v>0</v>
      </c>
      <c r="G93" s="113">
        <v>0</v>
      </c>
      <c r="H93" s="69">
        <v>0</v>
      </c>
      <c r="I93" s="69">
        <v>0</v>
      </c>
      <c r="J93" s="132">
        <v>0</v>
      </c>
      <c r="K93" s="132">
        <v>0</v>
      </c>
      <c r="L93" s="316">
        <v>0</v>
      </c>
      <c r="M93" s="316">
        <v>0</v>
      </c>
      <c r="N93" s="317">
        <f t="shared" si="9"/>
        <v>0</v>
      </c>
      <c r="O93" s="317">
        <f t="shared" si="7"/>
        <v>0</v>
      </c>
      <c r="P93" s="68" t="e">
        <f t="shared" si="15"/>
        <v>#DIV/0!</v>
      </c>
      <c r="Q93" s="68">
        <v>0</v>
      </c>
      <c r="R93" s="381"/>
      <c r="S93" s="387"/>
      <c r="T93" s="387"/>
      <c r="U93" s="387"/>
      <c r="V93" s="387"/>
      <c r="W93" s="387"/>
      <c r="X93" s="387"/>
      <c r="Y93" s="387"/>
      <c r="Z93" s="387"/>
      <c r="AA93" s="4"/>
      <c r="AH93" s="383"/>
      <c r="AI93" s="384"/>
      <c r="AJ93" s="385"/>
      <c r="AK93" s="384"/>
      <c r="AT93" s="18"/>
      <c r="AU93" s="19"/>
      <c r="AX93" s="404"/>
      <c r="AY93" s="404"/>
      <c r="AZ93" s="404"/>
      <c r="BA93" s="405"/>
      <c r="BB93" s="407"/>
      <c r="BC93" s="405"/>
      <c r="BD93" s="404"/>
      <c r="BE93" s="404"/>
      <c r="BF93" s="405"/>
      <c r="BG93" s="431"/>
    </row>
    <row r="94" spans="1:59" s="3" customFormat="1" ht="30" customHeight="1" x14ac:dyDescent="0.25">
      <c r="A94" s="181" t="s">
        <v>5</v>
      </c>
      <c r="B94" s="65">
        <v>421919</v>
      </c>
      <c r="C94" s="84" t="str">
        <f>IF(B94="","",VLOOKUP(B94,[2]Упутство!$BE$2:$BF$1740,2,FALSE))</f>
        <v>Остали непоменути трошкови</v>
      </c>
      <c r="D94" s="69">
        <v>0</v>
      </c>
      <c r="E94" s="69">
        <v>0</v>
      </c>
      <c r="F94" s="113">
        <v>0</v>
      </c>
      <c r="G94" s="113">
        <v>0</v>
      </c>
      <c r="H94" s="69">
        <v>0</v>
      </c>
      <c r="I94" s="69">
        <v>0</v>
      </c>
      <c r="J94" s="132">
        <v>0</v>
      </c>
      <c r="K94" s="132">
        <v>0</v>
      </c>
      <c r="L94" s="316">
        <v>0</v>
      </c>
      <c r="M94" s="316">
        <v>0</v>
      </c>
      <c r="N94" s="317">
        <f t="shared" si="9"/>
        <v>0</v>
      </c>
      <c r="O94" s="317">
        <f t="shared" si="7"/>
        <v>0</v>
      </c>
      <c r="P94" s="68" t="e">
        <f t="shared" si="15"/>
        <v>#DIV/0!</v>
      </c>
      <c r="Q94" s="68" t="e">
        <f t="shared" ref="Q94:Q101" si="16">(M94*1)/K94</f>
        <v>#DIV/0!</v>
      </c>
      <c r="R94" s="381"/>
      <c r="S94" s="387"/>
      <c r="T94" s="387"/>
      <c r="U94" s="387"/>
      <c r="V94" s="387"/>
      <c r="W94" s="387"/>
      <c r="X94" s="387"/>
      <c r="Y94" s="387"/>
      <c r="Z94" s="387"/>
      <c r="AA94" s="4"/>
      <c r="AH94" s="383"/>
      <c r="AI94" s="384"/>
      <c r="AJ94" s="385"/>
      <c r="AK94" s="384"/>
      <c r="AT94" s="18"/>
      <c r="AU94" s="19"/>
      <c r="AX94" s="404"/>
      <c r="AY94" s="404"/>
      <c r="AZ94" s="404"/>
      <c r="BA94" s="405"/>
      <c r="BB94" s="407"/>
      <c r="BC94" s="405"/>
      <c r="BD94" s="404"/>
      <c r="BE94" s="404"/>
      <c r="BF94" s="405"/>
      <c r="BG94" s="431"/>
    </row>
    <row r="95" spans="1:59" s="3" customFormat="1" ht="36" customHeight="1" x14ac:dyDescent="0.25">
      <c r="A95" s="192" t="s">
        <v>6</v>
      </c>
      <c r="B95" s="61">
        <v>422000</v>
      </c>
      <c r="C95" s="83" t="str">
        <f>IF(B95="","",VLOOKUP(B95,[2]Упутство!$BE$2:$BF$1740,2,FALSE))</f>
        <v>Трошкови путовања</v>
      </c>
      <c r="D95" s="73">
        <f t="shared" ref="D95:I95" si="17">SUM(D96:D106)</f>
        <v>116000</v>
      </c>
      <c r="E95" s="73">
        <f t="shared" si="17"/>
        <v>0</v>
      </c>
      <c r="F95" s="73">
        <f t="shared" si="17"/>
        <v>500000</v>
      </c>
      <c r="G95" s="73">
        <f t="shared" si="17"/>
        <v>0</v>
      </c>
      <c r="H95" s="73">
        <f t="shared" si="17"/>
        <v>400000</v>
      </c>
      <c r="I95" s="73">
        <f t="shared" si="17"/>
        <v>0</v>
      </c>
      <c r="J95" s="73">
        <f>SUM(J96:J106)</f>
        <v>400000</v>
      </c>
      <c r="K95" s="73">
        <f>SUM(K96:K106)</f>
        <v>0</v>
      </c>
      <c r="L95" s="136">
        <f>SUM(L96:L106)</f>
        <v>232000</v>
      </c>
      <c r="M95" s="136">
        <f>SUM(M96:M105)</f>
        <v>0</v>
      </c>
      <c r="N95" s="63">
        <f t="shared" si="9"/>
        <v>168000</v>
      </c>
      <c r="O95" s="63">
        <f t="shared" si="7"/>
        <v>0</v>
      </c>
      <c r="P95" s="64">
        <f>(L95*1)/J95</f>
        <v>0.57999999999999996</v>
      </c>
      <c r="Q95" s="64" t="e">
        <f t="shared" si="16"/>
        <v>#DIV/0!</v>
      </c>
      <c r="R95" s="381"/>
      <c r="S95" s="387"/>
      <c r="T95" s="387"/>
      <c r="U95" s="387"/>
      <c r="V95" s="387"/>
      <c r="W95" s="387"/>
      <c r="X95" s="387"/>
      <c r="Y95" s="387"/>
      <c r="Z95" s="387"/>
      <c r="AA95" s="4"/>
      <c r="AH95" s="383"/>
      <c r="AI95" s="384"/>
      <c r="AJ95" s="385"/>
      <c r="AK95" s="384"/>
      <c r="AT95" s="18"/>
      <c r="AU95" s="19"/>
      <c r="AX95" s="404"/>
      <c r="AY95" s="404"/>
      <c r="AZ95" s="404"/>
      <c r="BA95" s="405"/>
      <c r="BB95" s="407"/>
      <c r="BC95" s="405"/>
      <c r="BD95" s="404"/>
      <c r="BE95" s="404"/>
      <c r="BF95" s="405"/>
      <c r="BG95" s="431"/>
    </row>
    <row r="96" spans="1:59" s="3" customFormat="1" ht="43.15" customHeight="1" x14ac:dyDescent="0.25">
      <c r="A96" s="181" t="s">
        <v>7</v>
      </c>
      <c r="B96" s="65">
        <v>422111</v>
      </c>
      <c r="C96" s="84" t="str">
        <f>IF(B96="","",VLOOKUP(B96,[2]Упутство!$BE$2:$BF$1740,2,FALSE))</f>
        <v>Трошкови дневница (исхране) на службеном путу</v>
      </c>
      <c r="D96" s="69">
        <v>18000</v>
      </c>
      <c r="E96" s="69">
        <v>0</v>
      </c>
      <c r="F96" s="69">
        <v>70000</v>
      </c>
      <c r="G96" s="69">
        <v>0</v>
      </c>
      <c r="H96" s="69">
        <v>70000</v>
      </c>
      <c r="I96" s="113">
        <v>0</v>
      </c>
      <c r="J96" s="132">
        <v>70000</v>
      </c>
      <c r="K96" s="135">
        <v>0</v>
      </c>
      <c r="L96" s="316">
        <v>37000</v>
      </c>
      <c r="M96" s="316">
        <v>0</v>
      </c>
      <c r="N96" s="317">
        <f t="shared" si="9"/>
        <v>33000</v>
      </c>
      <c r="O96" s="317">
        <f t="shared" si="7"/>
        <v>0</v>
      </c>
      <c r="P96" s="68">
        <f>(L96*1)/J96</f>
        <v>0.52857142857142858</v>
      </c>
      <c r="Q96" s="68" t="e">
        <f t="shared" si="16"/>
        <v>#DIV/0!</v>
      </c>
      <c r="R96" s="381"/>
      <c r="S96" s="387"/>
      <c r="T96" s="387"/>
      <c r="U96" s="387"/>
      <c r="V96" s="387"/>
      <c r="W96" s="387"/>
      <c r="X96" s="387"/>
      <c r="Y96" s="387"/>
      <c r="Z96" s="387"/>
      <c r="AA96" s="4"/>
      <c r="AH96" s="383"/>
      <c r="AI96" s="384"/>
      <c r="AJ96" s="385"/>
      <c r="AK96" s="384"/>
      <c r="AT96" s="18"/>
      <c r="AU96" s="19"/>
      <c r="AX96" s="404"/>
      <c r="AY96" s="404"/>
      <c r="AZ96" s="404"/>
      <c r="BA96" s="405"/>
      <c r="BB96" s="407"/>
      <c r="BC96" s="405"/>
      <c r="BD96" s="404"/>
      <c r="BE96" s="404"/>
      <c r="BF96" s="405"/>
      <c r="BG96" s="431"/>
    </row>
    <row r="97" spans="1:59" s="3" customFormat="1" ht="41.45" customHeight="1" x14ac:dyDescent="0.25">
      <c r="A97" s="181" t="s">
        <v>8</v>
      </c>
      <c r="B97" s="65">
        <v>422121</v>
      </c>
      <c r="C97" s="84" t="str">
        <f>IF(B97="","",VLOOKUP(B97,[2]Упутство!$BE$2:$BF$1740,2,FALSE))</f>
        <v>Трошкови превоза на службеном путу у земљи (авион, аутобус, воз, и сл.)</v>
      </c>
      <c r="D97" s="69">
        <v>0</v>
      </c>
      <c r="E97" s="69">
        <v>0</v>
      </c>
      <c r="F97" s="69">
        <v>70000</v>
      </c>
      <c r="G97" s="69">
        <v>0</v>
      </c>
      <c r="H97" s="69">
        <v>70000</v>
      </c>
      <c r="I97" s="113">
        <v>0</v>
      </c>
      <c r="J97" s="132">
        <v>70000</v>
      </c>
      <c r="K97" s="135">
        <v>0</v>
      </c>
      <c r="L97" s="316">
        <v>0</v>
      </c>
      <c r="M97" s="316">
        <v>0</v>
      </c>
      <c r="N97" s="317">
        <f t="shared" si="9"/>
        <v>70000</v>
      </c>
      <c r="O97" s="317">
        <f t="shared" ref="O97:O128" si="18">K97-M97</f>
        <v>0</v>
      </c>
      <c r="P97" s="68">
        <f t="shared" ref="P97:P106" si="19">(L97*1)/J97</f>
        <v>0</v>
      </c>
      <c r="Q97" s="68" t="e">
        <f t="shared" si="16"/>
        <v>#DIV/0!</v>
      </c>
      <c r="R97" s="381"/>
      <c r="S97" s="387"/>
      <c r="T97" s="387"/>
      <c r="U97" s="387"/>
      <c r="V97" s="387"/>
      <c r="W97" s="387"/>
      <c r="X97" s="387"/>
      <c r="Y97" s="387"/>
      <c r="Z97" s="387"/>
      <c r="AA97" s="4"/>
      <c r="AH97" s="383"/>
      <c r="AI97" s="384"/>
      <c r="AJ97" s="385"/>
      <c r="AK97" s="384"/>
      <c r="AT97" s="18"/>
      <c r="AU97" s="19"/>
      <c r="AX97" s="404"/>
      <c r="AY97" s="404"/>
      <c r="AZ97" s="404"/>
      <c r="BA97" s="405"/>
      <c r="BB97" s="407"/>
      <c r="BC97" s="405"/>
      <c r="BD97" s="404"/>
      <c r="BE97" s="404"/>
      <c r="BF97" s="405"/>
      <c r="BG97" s="431"/>
    </row>
    <row r="98" spans="1:59" s="3" customFormat="1" ht="24" customHeight="1" x14ac:dyDescent="0.25">
      <c r="A98" s="181" t="s">
        <v>9</v>
      </c>
      <c r="B98" s="65">
        <v>422131</v>
      </c>
      <c r="C98" s="84" t="str">
        <f>IF(B98="","",VLOOKUP(B98,[2]Упутство!$BE$2:$BF$1740,2,FALSE))</f>
        <v>Трошкови смештаја на службеном путу</v>
      </c>
      <c r="D98" s="69">
        <v>0</v>
      </c>
      <c r="E98" s="69">
        <v>0</v>
      </c>
      <c r="F98" s="69">
        <v>0</v>
      </c>
      <c r="G98" s="69">
        <v>0</v>
      </c>
      <c r="H98" s="69">
        <v>0</v>
      </c>
      <c r="I98" s="113">
        <v>0</v>
      </c>
      <c r="J98" s="132">
        <v>0</v>
      </c>
      <c r="K98" s="135">
        <v>0</v>
      </c>
      <c r="L98" s="316">
        <v>0</v>
      </c>
      <c r="M98" s="316">
        <v>0</v>
      </c>
      <c r="N98" s="317">
        <f t="shared" si="9"/>
        <v>0</v>
      </c>
      <c r="O98" s="317">
        <f t="shared" si="18"/>
        <v>0</v>
      </c>
      <c r="P98" s="68" t="e">
        <f t="shared" si="19"/>
        <v>#DIV/0!</v>
      </c>
      <c r="Q98" s="68" t="e">
        <f t="shared" si="16"/>
        <v>#DIV/0!</v>
      </c>
      <c r="R98" s="381"/>
      <c r="S98" s="387"/>
      <c r="T98" s="387"/>
      <c r="U98" s="387"/>
      <c r="V98" s="387"/>
      <c r="W98" s="387"/>
      <c r="X98" s="387"/>
      <c r="Y98" s="387"/>
      <c r="Z98" s="387"/>
      <c r="AA98" s="4"/>
      <c r="AH98" s="383"/>
      <c r="AI98" s="384"/>
      <c r="AJ98" s="385"/>
      <c r="AK98" s="384"/>
      <c r="AT98" s="18"/>
      <c r="AU98" s="19"/>
      <c r="AX98" s="404"/>
      <c r="AY98" s="404"/>
      <c r="AZ98" s="404"/>
      <c r="BA98" s="405"/>
      <c r="BB98" s="407"/>
      <c r="BC98" s="405"/>
      <c r="BD98" s="404"/>
      <c r="BE98" s="404"/>
      <c r="BF98" s="405"/>
      <c r="BG98" s="431"/>
    </row>
    <row r="99" spans="1:59" s="408" customFormat="1" ht="4.1500000000000004" hidden="1" customHeight="1" x14ac:dyDescent="0.25">
      <c r="A99" s="182" t="s">
        <v>10</v>
      </c>
      <c r="B99" s="90">
        <v>422191</v>
      </c>
      <c r="C99" s="91" t="s">
        <v>170</v>
      </c>
      <c r="D99" s="98"/>
      <c r="E99" s="98"/>
      <c r="F99" s="98"/>
      <c r="G99" s="98"/>
      <c r="H99" s="98"/>
      <c r="I99" s="98"/>
      <c r="J99" s="133"/>
      <c r="K99" s="133"/>
      <c r="L99" s="316"/>
      <c r="M99" s="316"/>
      <c r="N99" s="92">
        <f t="shared" si="9"/>
        <v>0</v>
      </c>
      <c r="O99" s="92">
        <f t="shared" si="18"/>
        <v>0</v>
      </c>
      <c r="P99" s="68" t="e">
        <f t="shared" si="19"/>
        <v>#DIV/0!</v>
      </c>
      <c r="Q99" s="68" t="e">
        <f t="shared" si="16"/>
        <v>#DIV/0!</v>
      </c>
      <c r="R99" s="446"/>
      <c r="S99" s="447"/>
      <c r="T99" s="447"/>
      <c r="U99" s="447"/>
      <c r="V99" s="447"/>
      <c r="W99" s="447"/>
      <c r="X99" s="447"/>
      <c r="Y99" s="447"/>
      <c r="Z99" s="447"/>
      <c r="AA99" s="448"/>
      <c r="AH99" s="409"/>
      <c r="AI99" s="410"/>
      <c r="AJ99" s="411"/>
      <c r="AK99" s="410"/>
      <c r="AT99" s="449"/>
      <c r="AU99" s="450"/>
      <c r="AX99" s="414"/>
      <c r="AY99" s="414"/>
      <c r="AZ99" s="414"/>
      <c r="BA99" s="415"/>
      <c r="BB99" s="417"/>
      <c r="BC99" s="415"/>
      <c r="BD99" s="414"/>
      <c r="BE99" s="414"/>
      <c r="BF99" s="415"/>
      <c r="BG99" s="451"/>
    </row>
    <row r="100" spans="1:59" s="3" customFormat="1" ht="36" customHeight="1" x14ac:dyDescent="0.25">
      <c r="A100" s="181" t="s">
        <v>10</v>
      </c>
      <c r="B100" s="65">
        <v>422194</v>
      </c>
      <c r="C100" s="84" t="str">
        <f>IF(B100="","",VLOOKUP(B100,[2]Упутство!$BE$2:$BF$1740,2,FALSE))</f>
        <v>Накнада за употребу сопственог возила</v>
      </c>
      <c r="D100" s="69">
        <v>0</v>
      </c>
      <c r="E100" s="69">
        <v>0</v>
      </c>
      <c r="F100" s="69">
        <v>50000</v>
      </c>
      <c r="G100" s="69">
        <v>0</v>
      </c>
      <c r="H100" s="69">
        <v>50000</v>
      </c>
      <c r="I100" s="113">
        <v>0</v>
      </c>
      <c r="J100" s="132">
        <v>50000</v>
      </c>
      <c r="K100" s="135">
        <v>0</v>
      </c>
      <c r="L100" s="316">
        <v>9000</v>
      </c>
      <c r="M100" s="316">
        <v>0</v>
      </c>
      <c r="N100" s="317">
        <f t="shared" si="9"/>
        <v>41000</v>
      </c>
      <c r="O100" s="317">
        <f t="shared" si="18"/>
        <v>0</v>
      </c>
      <c r="P100" s="68">
        <f t="shared" si="19"/>
        <v>0.18</v>
      </c>
      <c r="Q100" s="68" t="e">
        <f t="shared" si="16"/>
        <v>#DIV/0!</v>
      </c>
      <c r="R100" s="381"/>
      <c r="S100" s="387"/>
      <c r="T100" s="387"/>
      <c r="U100" s="387"/>
      <c r="V100" s="387"/>
      <c r="W100" s="387"/>
      <c r="X100" s="387"/>
      <c r="Y100" s="387"/>
      <c r="Z100" s="387"/>
      <c r="AA100" s="4"/>
      <c r="AH100" s="383"/>
      <c r="AI100" s="384"/>
      <c r="AJ100" s="385"/>
      <c r="AK100" s="384"/>
      <c r="AT100" s="18"/>
      <c r="AU100" s="19"/>
      <c r="AX100" s="404"/>
      <c r="AY100" s="404"/>
      <c r="AZ100" s="404"/>
      <c r="BA100" s="405"/>
      <c r="BB100" s="407"/>
      <c r="BC100" s="405"/>
      <c r="BD100" s="404"/>
      <c r="BE100" s="404"/>
      <c r="BF100" s="405"/>
      <c r="BG100" s="431"/>
    </row>
    <row r="101" spans="1:59" s="3" customFormat="1" ht="38.450000000000003" customHeight="1" x14ac:dyDescent="0.25">
      <c r="A101" s="181" t="s">
        <v>11</v>
      </c>
      <c r="B101" s="65">
        <v>422199</v>
      </c>
      <c r="C101" s="84" t="s">
        <v>260</v>
      </c>
      <c r="D101" s="69">
        <v>0</v>
      </c>
      <c r="E101" s="69">
        <v>0</v>
      </c>
      <c r="F101" s="69">
        <v>20000</v>
      </c>
      <c r="G101" s="69">
        <v>0</v>
      </c>
      <c r="H101" s="69">
        <v>20000</v>
      </c>
      <c r="I101" s="113">
        <v>0</v>
      </c>
      <c r="J101" s="132">
        <v>20000</v>
      </c>
      <c r="K101" s="135">
        <v>0</v>
      </c>
      <c r="L101" s="316">
        <v>3000</v>
      </c>
      <c r="M101" s="316">
        <v>0</v>
      </c>
      <c r="N101" s="317">
        <f t="shared" si="9"/>
        <v>17000</v>
      </c>
      <c r="O101" s="317">
        <f t="shared" si="18"/>
        <v>0</v>
      </c>
      <c r="P101" s="68">
        <f t="shared" si="19"/>
        <v>0.15</v>
      </c>
      <c r="Q101" s="68" t="e">
        <f t="shared" si="16"/>
        <v>#DIV/0!</v>
      </c>
      <c r="R101" s="381"/>
      <c r="S101" s="387"/>
      <c r="T101" s="387"/>
      <c r="U101" s="387"/>
      <c r="V101" s="387"/>
      <c r="W101" s="387"/>
      <c r="X101" s="387"/>
      <c r="Y101" s="387"/>
      <c r="Z101" s="387"/>
      <c r="AA101" s="4"/>
      <c r="AH101" s="383"/>
      <c r="AI101" s="384"/>
      <c r="AJ101" s="385"/>
      <c r="AK101" s="384"/>
      <c r="AT101" s="18"/>
      <c r="AU101" s="19"/>
      <c r="AX101" s="404"/>
      <c r="AY101" s="404"/>
      <c r="AZ101" s="404"/>
      <c r="BA101" s="405"/>
      <c r="BB101" s="407"/>
      <c r="BC101" s="405"/>
      <c r="BD101" s="404"/>
      <c r="BE101" s="404"/>
      <c r="BF101" s="405"/>
      <c r="BG101" s="431"/>
    </row>
    <row r="102" spans="1:59" s="3" customFormat="1" ht="39" customHeight="1" x14ac:dyDescent="0.25">
      <c r="A102" s="181" t="s">
        <v>12</v>
      </c>
      <c r="B102" s="65">
        <v>422211</v>
      </c>
      <c r="C102" s="84" t="str">
        <f>IF(B102="","",VLOOKUP(B102,[2]Упутство!$BE$2:$BF$1740,2,FALSE))</f>
        <v>Трошкови дневница за службени пут у иностранство</v>
      </c>
      <c r="D102" s="69">
        <v>0</v>
      </c>
      <c r="E102" s="69">
        <v>0</v>
      </c>
      <c r="F102" s="69">
        <v>0</v>
      </c>
      <c r="G102" s="69">
        <v>0</v>
      </c>
      <c r="H102" s="69">
        <v>0</v>
      </c>
      <c r="I102" s="113">
        <v>0</v>
      </c>
      <c r="J102" s="132">
        <v>0</v>
      </c>
      <c r="K102" s="135">
        <v>0</v>
      </c>
      <c r="L102" s="316">
        <v>0</v>
      </c>
      <c r="M102" s="316">
        <v>0</v>
      </c>
      <c r="N102" s="317">
        <f t="shared" si="9"/>
        <v>0</v>
      </c>
      <c r="O102" s="317">
        <f t="shared" si="18"/>
        <v>0</v>
      </c>
      <c r="P102" s="68" t="e">
        <f t="shared" si="19"/>
        <v>#DIV/0!</v>
      </c>
      <c r="Q102" s="68">
        <v>0</v>
      </c>
      <c r="R102" s="381"/>
      <c r="S102" s="387"/>
      <c r="T102" s="387"/>
      <c r="U102" s="387"/>
      <c r="V102" s="387"/>
      <c r="W102" s="387"/>
      <c r="X102" s="387"/>
      <c r="Y102" s="387"/>
      <c r="Z102" s="387"/>
      <c r="AA102" s="4"/>
      <c r="AH102" s="383"/>
      <c r="AI102" s="384"/>
      <c r="AJ102" s="385"/>
      <c r="AK102" s="384"/>
      <c r="AT102" s="18"/>
      <c r="AU102" s="19"/>
      <c r="AX102" s="404"/>
      <c r="AY102" s="404"/>
      <c r="AZ102" s="404"/>
      <c r="BA102" s="405"/>
      <c r="BB102" s="407"/>
      <c r="BC102" s="405"/>
      <c r="BD102" s="404"/>
      <c r="BE102" s="404"/>
      <c r="BF102" s="405"/>
      <c r="BG102" s="431"/>
    </row>
    <row r="103" spans="1:59" s="3" customFormat="1" ht="45" customHeight="1" x14ac:dyDescent="0.25">
      <c r="A103" s="181" t="s">
        <v>13</v>
      </c>
      <c r="B103" s="65">
        <v>422221</v>
      </c>
      <c r="C103" s="84" t="str">
        <f>IF(B103="","",VLOOKUP(B103,[2]Упутство!$BE$2:$BF$1740,2,FALSE))</f>
        <v>Трошкови превоза за службени пут у иностранство (авион, аутобус, воз и сл.)</v>
      </c>
      <c r="D103" s="69">
        <v>0</v>
      </c>
      <c r="E103" s="69">
        <v>0</v>
      </c>
      <c r="F103" s="69">
        <v>0</v>
      </c>
      <c r="G103" s="69">
        <v>0</v>
      </c>
      <c r="H103" s="69">
        <v>0</v>
      </c>
      <c r="I103" s="113">
        <v>0</v>
      </c>
      <c r="J103" s="132">
        <v>0</v>
      </c>
      <c r="K103" s="135">
        <v>0</v>
      </c>
      <c r="L103" s="316">
        <v>0</v>
      </c>
      <c r="M103" s="316">
        <v>0</v>
      </c>
      <c r="N103" s="317">
        <f t="shared" si="9"/>
        <v>0</v>
      </c>
      <c r="O103" s="317">
        <f t="shared" si="18"/>
        <v>0</v>
      </c>
      <c r="P103" s="68" t="e">
        <f t="shared" si="19"/>
        <v>#DIV/0!</v>
      </c>
      <c r="Q103" s="68">
        <v>0</v>
      </c>
      <c r="R103" s="381"/>
      <c r="S103" s="387"/>
      <c r="T103" s="387"/>
      <c r="U103" s="387"/>
      <c r="V103" s="387"/>
      <c r="W103" s="387"/>
      <c r="X103" s="387"/>
      <c r="Y103" s="387"/>
      <c r="Z103" s="387"/>
      <c r="AA103" s="4"/>
      <c r="AH103" s="383"/>
      <c r="AI103" s="384"/>
      <c r="AJ103" s="385"/>
      <c r="AK103" s="384"/>
      <c r="AT103" s="18"/>
      <c r="AU103" s="19"/>
      <c r="AX103" s="404"/>
      <c r="AY103" s="404"/>
      <c r="AZ103" s="404"/>
      <c r="BA103" s="405"/>
      <c r="BB103" s="407"/>
      <c r="BC103" s="405"/>
      <c r="BD103" s="404"/>
      <c r="BE103" s="404"/>
      <c r="BF103" s="405"/>
      <c r="BG103" s="431"/>
    </row>
    <row r="104" spans="1:59" s="3" customFormat="1" ht="36" customHeight="1" x14ac:dyDescent="0.25">
      <c r="A104" s="181" t="s">
        <v>14</v>
      </c>
      <c r="B104" s="65">
        <v>422231</v>
      </c>
      <c r="C104" s="84" t="str">
        <f>IF(B104="","",VLOOKUP(B104,[2]Упутство!$BE$2:$BF$1740,2,FALSE))</f>
        <v>Трошкови смештаја на службеном путу у иностранство</v>
      </c>
      <c r="D104" s="69">
        <v>0</v>
      </c>
      <c r="E104" s="69">
        <v>0</v>
      </c>
      <c r="F104" s="69">
        <v>0</v>
      </c>
      <c r="G104" s="69">
        <v>0</v>
      </c>
      <c r="H104" s="69">
        <v>0</v>
      </c>
      <c r="I104" s="113">
        <v>0</v>
      </c>
      <c r="J104" s="132">
        <v>0</v>
      </c>
      <c r="K104" s="135">
        <v>0</v>
      </c>
      <c r="L104" s="316">
        <v>0</v>
      </c>
      <c r="M104" s="316">
        <v>0</v>
      </c>
      <c r="N104" s="317">
        <f t="shared" si="9"/>
        <v>0</v>
      </c>
      <c r="O104" s="317">
        <f t="shared" si="18"/>
        <v>0</v>
      </c>
      <c r="P104" s="68" t="e">
        <f t="shared" si="19"/>
        <v>#DIV/0!</v>
      </c>
      <c r="Q104" s="68" t="e">
        <f>(M104*1)/K104</f>
        <v>#DIV/0!</v>
      </c>
      <c r="R104" s="381"/>
      <c r="S104" s="387"/>
      <c r="T104" s="387"/>
      <c r="U104" s="387"/>
      <c r="V104" s="387"/>
      <c r="W104" s="387"/>
      <c r="X104" s="387"/>
      <c r="Y104" s="387"/>
      <c r="Z104" s="387"/>
      <c r="AA104" s="4"/>
      <c r="AH104" s="383"/>
      <c r="AI104" s="384"/>
      <c r="AJ104" s="385"/>
      <c r="AK104" s="384"/>
      <c r="AT104" s="18"/>
      <c r="AU104" s="19"/>
      <c r="AX104" s="404"/>
      <c r="AY104" s="404"/>
      <c r="AZ104" s="404"/>
      <c r="BA104" s="405"/>
      <c r="BB104" s="407"/>
      <c r="BC104" s="405"/>
      <c r="BD104" s="404"/>
      <c r="BE104" s="404"/>
      <c r="BF104" s="405"/>
      <c r="BG104" s="431"/>
    </row>
    <row r="105" spans="1:59" s="3" customFormat="1" ht="32.450000000000003" customHeight="1" x14ac:dyDescent="0.25">
      <c r="A105" s="181" t="s">
        <v>15</v>
      </c>
      <c r="B105" s="65">
        <v>422293</v>
      </c>
      <c r="C105" s="84" t="s">
        <v>217</v>
      </c>
      <c r="D105" s="69">
        <v>0</v>
      </c>
      <c r="E105" s="69">
        <v>0</v>
      </c>
      <c r="F105" s="69">
        <v>0</v>
      </c>
      <c r="G105" s="69">
        <v>0</v>
      </c>
      <c r="H105" s="69">
        <v>0</v>
      </c>
      <c r="I105" s="113">
        <v>0</v>
      </c>
      <c r="J105" s="132">
        <v>0</v>
      </c>
      <c r="K105" s="135">
        <v>0</v>
      </c>
      <c r="L105" s="316">
        <v>0</v>
      </c>
      <c r="M105" s="316">
        <v>0</v>
      </c>
      <c r="N105" s="317">
        <v>0</v>
      </c>
      <c r="O105" s="317">
        <f t="shared" si="18"/>
        <v>0</v>
      </c>
      <c r="P105" s="68" t="e">
        <f t="shared" si="19"/>
        <v>#DIV/0!</v>
      </c>
      <c r="Q105" s="68">
        <v>0</v>
      </c>
      <c r="R105" s="381"/>
      <c r="S105" s="387"/>
      <c r="T105" s="387"/>
      <c r="U105" s="387"/>
      <c r="V105" s="387"/>
      <c r="W105" s="387"/>
      <c r="X105" s="387"/>
      <c r="Y105" s="387"/>
      <c r="Z105" s="387"/>
      <c r="AA105" s="4"/>
      <c r="AH105" s="383"/>
      <c r="AI105" s="384"/>
      <c r="AJ105" s="385"/>
      <c r="AK105" s="384"/>
      <c r="AT105" s="18"/>
      <c r="AU105" s="19"/>
      <c r="AX105" s="404"/>
      <c r="AY105" s="404"/>
      <c r="AZ105" s="404"/>
      <c r="BA105" s="405"/>
      <c r="BB105" s="407"/>
      <c r="BC105" s="405"/>
      <c r="BD105" s="404"/>
      <c r="BE105" s="404"/>
      <c r="BF105" s="405"/>
      <c r="BG105" s="431"/>
    </row>
    <row r="106" spans="1:59" s="3" customFormat="1" ht="43.9" customHeight="1" x14ac:dyDescent="0.25">
      <c r="A106" s="181" t="s">
        <v>16</v>
      </c>
      <c r="B106" s="65">
        <v>422412</v>
      </c>
      <c r="C106" s="84" t="s">
        <v>296</v>
      </c>
      <c r="D106" s="69">
        <v>98000</v>
      </c>
      <c r="E106" s="69">
        <v>0</v>
      </c>
      <c r="F106" s="69">
        <v>290000</v>
      </c>
      <c r="G106" s="69">
        <v>0</v>
      </c>
      <c r="H106" s="69">
        <v>190000</v>
      </c>
      <c r="I106" s="113">
        <v>0</v>
      </c>
      <c r="J106" s="132">
        <v>190000</v>
      </c>
      <c r="K106" s="135">
        <v>0</v>
      </c>
      <c r="L106" s="316">
        <v>183000</v>
      </c>
      <c r="M106" s="316">
        <v>0</v>
      </c>
      <c r="N106" s="317"/>
      <c r="O106" s="317">
        <f t="shared" si="18"/>
        <v>0</v>
      </c>
      <c r="P106" s="68">
        <f t="shared" si="19"/>
        <v>0.9631578947368421</v>
      </c>
      <c r="Q106" s="68" t="e">
        <f>(M106*1)/K106</f>
        <v>#DIV/0!</v>
      </c>
      <c r="R106" s="381"/>
      <c r="S106" s="387"/>
      <c r="T106" s="387"/>
      <c r="U106" s="387"/>
      <c r="V106" s="387"/>
      <c r="W106" s="387"/>
      <c r="X106" s="387"/>
      <c r="Y106" s="387"/>
      <c r="Z106" s="387"/>
      <c r="AA106" s="4"/>
      <c r="AH106" s="383"/>
      <c r="AI106" s="384"/>
      <c r="AJ106" s="385"/>
      <c r="AK106" s="384"/>
      <c r="AT106" s="18"/>
      <c r="AU106" s="19"/>
      <c r="AX106" s="404"/>
      <c r="AY106" s="404"/>
      <c r="AZ106" s="404"/>
      <c r="BA106" s="405"/>
      <c r="BB106" s="407"/>
      <c r="BC106" s="405"/>
      <c r="BD106" s="404"/>
      <c r="BE106" s="404"/>
      <c r="BF106" s="405"/>
      <c r="BG106" s="431"/>
    </row>
    <row r="107" spans="1:59" s="455" customFormat="1" ht="46.9" customHeight="1" x14ac:dyDescent="0.25">
      <c r="A107" s="192" t="s">
        <v>17</v>
      </c>
      <c r="B107" s="72">
        <v>423000</v>
      </c>
      <c r="C107" s="85" t="str">
        <f>IF(B107="","",VLOOKUP(B107,[2]Упутство!$BE$2:$BF$1740,2,FALSE))</f>
        <v>Услуге по уговору</v>
      </c>
      <c r="D107" s="73">
        <f t="shared" ref="D107:G107" si="20">SUM(D108:D128)</f>
        <v>11133000</v>
      </c>
      <c r="E107" s="73">
        <f t="shared" si="20"/>
        <v>63000</v>
      </c>
      <c r="F107" s="73">
        <f t="shared" si="20"/>
        <v>5500000</v>
      </c>
      <c r="G107" s="73">
        <f t="shared" si="20"/>
        <v>1500000</v>
      </c>
      <c r="H107" s="73">
        <f>SUM(H108:H128)</f>
        <v>8610000</v>
      </c>
      <c r="I107" s="73">
        <f>SUM(I108:I128)</f>
        <v>1500000</v>
      </c>
      <c r="J107" s="73">
        <f>SUM(J108:J128)</f>
        <v>8610000</v>
      </c>
      <c r="K107" s="73">
        <f>SUM(K108:K128)</f>
        <v>1500000</v>
      </c>
      <c r="L107" s="136">
        <f>SUM(L108:L128)</f>
        <v>8019000</v>
      </c>
      <c r="M107" s="136">
        <f t="shared" ref="M107" si="21">SUM(M108:M128)</f>
        <v>24000</v>
      </c>
      <c r="N107" s="73">
        <f t="shared" ref="N107:N138" si="22">J107-L107</f>
        <v>591000</v>
      </c>
      <c r="O107" s="73">
        <f t="shared" si="18"/>
        <v>1476000</v>
      </c>
      <c r="P107" s="74">
        <f>(L107*1)/J107</f>
        <v>0.93135888501742159</v>
      </c>
      <c r="Q107" s="74">
        <f>(M107*1)/K107</f>
        <v>1.6E-2</v>
      </c>
      <c r="R107" s="453"/>
      <c r="S107" s="21"/>
      <c r="T107" s="21"/>
      <c r="U107" s="21"/>
      <c r="V107" s="21"/>
      <c r="W107" s="21"/>
      <c r="X107" s="21"/>
      <c r="Y107" s="21"/>
      <c r="Z107" s="21"/>
      <c r="AA107" s="454"/>
      <c r="AH107" s="456"/>
      <c r="AI107" s="457"/>
      <c r="AJ107" s="458"/>
      <c r="AK107" s="457"/>
      <c r="AT107" s="459"/>
      <c r="AU107" s="460"/>
      <c r="AX107" s="461"/>
      <c r="AY107" s="461"/>
      <c r="AZ107" s="461"/>
      <c r="BA107" s="405"/>
      <c r="BB107" s="462"/>
      <c r="BC107" s="405"/>
      <c r="BD107" s="461"/>
      <c r="BE107" s="461"/>
      <c r="BF107" s="405"/>
      <c r="BG107" s="463"/>
    </row>
    <row r="108" spans="1:59" s="467" customFormat="1" ht="31.15" customHeight="1" x14ac:dyDescent="0.25">
      <c r="A108" s="183" t="s">
        <v>18</v>
      </c>
      <c r="B108" s="120">
        <v>423291</v>
      </c>
      <c r="C108" s="121" t="str">
        <f>IF(B108="","",VLOOKUP(B108,[2]Упутство!$BE$2:$BF$1740,2,FALSE))</f>
        <v>Остале компјутерске услуге</v>
      </c>
      <c r="D108" s="111">
        <v>57000</v>
      </c>
      <c r="E108" s="111">
        <v>0</v>
      </c>
      <c r="F108" s="113">
        <v>70000</v>
      </c>
      <c r="G108" s="113">
        <v>0</v>
      </c>
      <c r="H108" s="111">
        <v>70000</v>
      </c>
      <c r="I108" s="111">
        <v>0</v>
      </c>
      <c r="J108" s="134">
        <v>70000</v>
      </c>
      <c r="K108" s="134">
        <v>0</v>
      </c>
      <c r="L108" s="316">
        <v>57000</v>
      </c>
      <c r="M108" s="316">
        <v>0</v>
      </c>
      <c r="N108" s="122">
        <f t="shared" si="22"/>
        <v>13000</v>
      </c>
      <c r="O108" s="122">
        <f t="shared" si="18"/>
        <v>0</v>
      </c>
      <c r="P108" s="68">
        <f t="shared" ref="P108:P133" si="23">(L108*1)/J108</f>
        <v>0.81428571428571428</v>
      </c>
      <c r="Q108" s="123" t="e">
        <f>(M108*1)/K108</f>
        <v>#DIV/0!</v>
      </c>
      <c r="R108" s="464"/>
      <c r="S108" s="465"/>
      <c r="T108" s="465"/>
      <c r="U108" s="465"/>
      <c r="V108" s="465"/>
      <c r="W108" s="465"/>
      <c r="X108" s="465"/>
      <c r="Y108" s="465"/>
      <c r="Z108" s="465"/>
      <c r="AA108" s="466"/>
      <c r="AH108" s="468"/>
      <c r="AI108" s="469"/>
      <c r="AJ108" s="470"/>
      <c r="AK108" s="469"/>
      <c r="AT108" s="471"/>
      <c r="AU108" s="472"/>
      <c r="AX108" s="473"/>
      <c r="AY108" s="473"/>
      <c r="AZ108" s="473"/>
      <c r="BA108" s="405"/>
      <c r="BB108" s="462"/>
      <c r="BC108" s="405"/>
      <c r="BD108" s="473"/>
      <c r="BE108" s="473"/>
      <c r="BF108" s="405"/>
      <c r="BG108" s="463"/>
    </row>
    <row r="109" spans="1:59" s="408" customFormat="1" ht="10.15" hidden="1" customHeight="1" x14ac:dyDescent="0.25">
      <c r="A109" s="182" t="s">
        <v>19</v>
      </c>
      <c r="B109" s="90">
        <v>423211</v>
      </c>
      <c r="C109" s="91" t="str">
        <f>IF(B109="","",VLOOKUP(B109,[2]Упутство!$BE$2:$BF$1740,2,FALSE))</f>
        <v>Услуге за израду софтвера</v>
      </c>
      <c r="D109" s="98"/>
      <c r="E109" s="98"/>
      <c r="F109" s="113"/>
      <c r="G109" s="113"/>
      <c r="H109" s="98"/>
      <c r="I109" s="98"/>
      <c r="J109" s="133"/>
      <c r="K109" s="133"/>
      <c r="L109" s="316"/>
      <c r="M109" s="316"/>
      <c r="N109" s="92">
        <f t="shared" si="22"/>
        <v>0</v>
      </c>
      <c r="O109" s="92">
        <f t="shared" si="18"/>
        <v>0</v>
      </c>
      <c r="P109" s="68" t="e">
        <f t="shared" si="23"/>
        <v>#DIV/0!</v>
      </c>
      <c r="Q109" s="123" t="e">
        <f>(M109*1)/K109</f>
        <v>#DIV/0!</v>
      </c>
      <c r="R109" s="446"/>
      <c r="S109" s="447"/>
      <c r="T109" s="447"/>
      <c r="U109" s="447"/>
      <c r="V109" s="447"/>
      <c r="W109" s="447"/>
      <c r="X109" s="447"/>
      <c r="Y109" s="447"/>
      <c r="Z109" s="447"/>
      <c r="AA109" s="448"/>
      <c r="AH109" s="409"/>
      <c r="AI109" s="410"/>
      <c r="AJ109" s="411"/>
      <c r="AK109" s="410"/>
      <c r="AT109" s="449"/>
      <c r="AU109" s="450"/>
      <c r="AX109" s="414"/>
      <c r="AY109" s="414"/>
      <c r="AZ109" s="414"/>
      <c r="BA109" s="415"/>
      <c r="BB109" s="417"/>
      <c r="BC109" s="415"/>
      <c r="BD109" s="414"/>
      <c r="BE109" s="414"/>
      <c r="BF109" s="415"/>
      <c r="BG109" s="451"/>
    </row>
    <row r="110" spans="1:59" s="3" customFormat="1" ht="31.9" customHeight="1" x14ac:dyDescent="0.25">
      <c r="A110" s="181" t="s">
        <v>19</v>
      </c>
      <c r="B110" s="65">
        <v>423221</v>
      </c>
      <c r="C110" s="84" t="str">
        <f>IF(B110="","",VLOOKUP(B110,[2]Упутство!$BE$2:$BF$1740,2,FALSE))</f>
        <v>Услуге одржавања рачунара</v>
      </c>
      <c r="D110" s="69">
        <v>0</v>
      </c>
      <c r="E110" s="69">
        <v>0</v>
      </c>
      <c r="F110" s="113">
        <v>0</v>
      </c>
      <c r="G110" s="113">
        <v>0</v>
      </c>
      <c r="H110" s="69">
        <v>0</v>
      </c>
      <c r="I110" s="69">
        <v>0</v>
      </c>
      <c r="J110" s="132">
        <v>0</v>
      </c>
      <c r="K110" s="132">
        <v>0</v>
      </c>
      <c r="L110" s="316">
        <v>0</v>
      </c>
      <c r="M110" s="316">
        <v>0</v>
      </c>
      <c r="N110" s="75">
        <f t="shared" si="22"/>
        <v>0</v>
      </c>
      <c r="O110" s="75">
        <f t="shared" si="18"/>
        <v>0</v>
      </c>
      <c r="P110" s="68" t="e">
        <f t="shared" si="23"/>
        <v>#DIV/0!</v>
      </c>
      <c r="Q110" s="123">
        <v>0</v>
      </c>
      <c r="R110" s="381"/>
      <c r="S110" s="387"/>
      <c r="T110" s="387"/>
      <c r="U110" s="387"/>
      <c r="V110" s="387"/>
      <c r="W110" s="387"/>
      <c r="X110" s="387"/>
      <c r="Y110" s="387"/>
      <c r="Z110" s="387"/>
      <c r="AA110" s="4"/>
      <c r="AH110" s="383"/>
      <c r="AI110" s="384"/>
      <c r="AJ110" s="385"/>
      <c r="AK110" s="384"/>
      <c r="AT110" s="18"/>
      <c r="AU110" s="19"/>
      <c r="AX110" s="404"/>
      <c r="AY110" s="404"/>
      <c r="AZ110" s="404"/>
      <c r="BA110" s="405"/>
      <c r="BB110" s="407"/>
      <c r="BC110" s="405"/>
      <c r="BD110" s="404"/>
      <c r="BE110" s="404"/>
      <c r="BF110" s="405"/>
      <c r="BG110" s="431"/>
    </row>
    <row r="111" spans="1:59" s="408" customFormat="1" ht="0.6" customHeight="1" x14ac:dyDescent="0.25">
      <c r="A111" s="182" t="s">
        <v>20</v>
      </c>
      <c r="B111" s="90">
        <v>423291</v>
      </c>
      <c r="C111" s="91" t="str">
        <f>IF(B111="","",VLOOKUP(B111,[2]Упутство!$BE$2:$BF$1740,2,FALSE))</f>
        <v>Остале компјутерске услуге</v>
      </c>
      <c r="D111" s="98">
        <v>0</v>
      </c>
      <c r="E111" s="98"/>
      <c r="F111" s="113"/>
      <c r="G111" s="113"/>
      <c r="H111" s="98"/>
      <c r="I111" s="98"/>
      <c r="J111" s="133"/>
      <c r="K111" s="133"/>
      <c r="L111" s="316"/>
      <c r="M111" s="316"/>
      <c r="N111" s="92">
        <f t="shared" si="22"/>
        <v>0</v>
      </c>
      <c r="O111" s="92">
        <f t="shared" si="18"/>
        <v>0</v>
      </c>
      <c r="P111" s="68" t="e">
        <f t="shared" si="23"/>
        <v>#DIV/0!</v>
      </c>
      <c r="Q111" s="123" t="e">
        <f t="shared" ref="Q111:Q118" si="24">(M111*1)/K111</f>
        <v>#DIV/0!</v>
      </c>
      <c r="R111" s="446"/>
      <c r="S111" s="447"/>
      <c r="T111" s="447"/>
      <c r="U111" s="447"/>
      <c r="V111" s="447"/>
      <c r="W111" s="447"/>
      <c r="X111" s="447"/>
      <c r="Y111" s="447"/>
      <c r="Z111" s="447"/>
      <c r="AA111" s="448"/>
      <c r="AH111" s="409"/>
      <c r="AI111" s="410"/>
      <c r="AJ111" s="411"/>
      <c r="AK111" s="410"/>
      <c r="AT111" s="449"/>
      <c r="AU111" s="450"/>
      <c r="AX111" s="414"/>
      <c r="AY111" s="414"/>
      <c r="AZ111" s="414"/>
      <c r="BA111" s="415"/>
      <c r="BB111" s="417"/>
      <c r="BC111" s="415"/>
      <c r="BD111" s="414"/>
      <c r="BE111" s="414"/>
      <c r="BF111" s="415"/>
      <c r="BG111" s="451"/>
    </row>
    <row r="112" spans="1:59" s="3" customFormat="1" ht="32.450000000000003" customHeight="1" x14ac:dyDescent="0.25">
      <c r="A112" s="181" t="s">
        <v>20</v>
      </c>
      <c r="B112" s="65">
        <v>423321</v>
      </c>
      <c r="C112" s="84" t="str">
        <f>IF(B112="","",VLOOKUP(B112,[2]Упутство!$BE$2:$BF$1740,2,FALSE))</f>
        <v>Котизација за семинаре</v>
      </c>
      <c r="D112" s="69">
        <v>0</v>
      </c>
      <c r="E112" s="69">
        <v>0</v>
      </c>
      <c r="F112" s="113">
        <v>10000</v>
      </c>
      <c r="G112" s="113">
        <v>0</v>
      </c>
      <c r="H112" s="69">
        <v>10000</v>
      </c>
      <c r="I112" s="69">
        <v>0</v>
      </c>
      <c r="J112" s="132">
        <v>10000</v>
      </c>
      <c r="K112" s="132">
        <v>0</v>
      </c>
      <c r="L112" s="316">
        <v>0</v>
      </c>
      <c r="M112" s="316">
        <v>0</v>
      </c>
      <c r="N112" s="75">
        <f t="shared" si="22"/>
        <v>10000</v>
      </c>
      <c r="O112" s="75">
        <f t="shared" si="18"/>
        <v>0</v>
      </c>
      <c r="P112" s="68">
        <f t="shared" si="23"/>
        <v>0</v>
      </c>
      <c r="Q112" s="123" t="e">
        <f t="shared" si="24"/>
        <v>#DIV/0!</v>
      </c>
      <c r="R112" s="381"/>
      <c r="S112" s="387"/>
      <c r="T112" s="387"/>
      <c r="U112" s="387"/>
      <c r="V112" s="387"/>
      <c r="W112" s="387"/>
      <c r="X112" s="387"/>
      <c r="Y112" s="387"/>
      <c r="Z112" s="387"/>
      <c r="AA112" s="4"/>
      <c r="AH112" s="383"/>
      <c r="AI112" s="384"/>
      <c r="AJ112" s="385"/>
      <c r="AK112" s="384"/>
      <c r="AT112" s="18"/>
      <c r="AU112" s="19"/>
      <c r="AX112" s="404"/>
      <c r="AY112" s="404"/>
      <c r="AZ112" s="404"/>
      <c r="BA112" s="405"/>
      <c r="BB112" s="407"/>
      <c r="BC112" s="405"/>
      <c r="BD112" s="404"/>
      <c r="BE112" s="404"/>
      <c r="BF112" s="405"/>
      <c r="BG112" s="431"/>
    </row>
    <row r="113" spans="1:59" s="3" customFormat="1" ht="28.15" customHeight="1" x14ac:dyDescent="0.25">
      <c r="A113" s="181" t="s">
        <v>21</v>
      </c>
      <c r="B113" s="65">
        <v>423412</v>
      </c>
      <c r="C113" s="84" t="str">
        <f>IF(B113="","",VLOOKUP(B113,[2]Упутство!$BE$2:$BF$1740,2,FALSE))</f>
        <v>Услуге штампања часописа</v>
      </c>
      <c r="D113" s="69">
        <v>0</v>
      </c>
      <c r="E113" s="69">
        <v>0</v>
      </c>
      <c r="F113" s="113">
        <v>200000</v>
      </c>
      <c r="G113" s="113">
        <v>0</v>
      </c>
      <c r="H113" s="69">
        <v>200000</v>
      </c>
      <c r="I113" s="69">
        <v>0</v>
      </c>
      <c r="J113" s="132">
        <v>200000</v>
      </c>
      <c r="K113" s="132">
        <v>0</v>
      </c>
      <c r="L113" s="316">
        <v>0</v>
      </c>
      <c r="M113" s="316">
        <v>0</v>
      </c>
      <c r="N113" s="75">
        <f t="shared" si="22"/>
        <v>200000</v>
      </c>
      <c r="O113" s="75">
        <f t="shared" si="18"/>
        <v>0</v>
      </c>
      <c r="P113" s="68">
        <f t="shared" si="23"/>
        <v>0</v>
      </c>
      <c r="Q113" s="123" t="e">
        <f t="shared" si="24"/>
        <v>#DIV/0!</v>
      </c>
      <c r="R113" s="381"/>
      <c r="S113" s="387"/>
      <c r="T113" s="387"/>
      <c r="U113" s="387"/>
      <c r="V113" s="387"/>
      <c r="W113" s="387"/>
      <c r="X113" s="387"/>
      <c r="Y113" s="387"/>
      <c r="Z113" s="387"/>
      <c r="AA113" s="4"/>
      <c r="AH113" s="383"/>
      <c r="AI113" s="384"/>
      <c r="AJ113" s="385"/>
      <c r="AK113" s="384"/>
      <c r="AT113" s="18"/>
      <c r="AU113" s="19"/>
      <c r="AX113" s="404"/>
      <c r="AY113" s="404"/>
      <c r="AZ113" s="404"/>
      <c r="BA113" s="405"/>
      <c r="BB113" s="407"/>
      <c r="BC113" s="405"/>
      <c r="BD113" s="404"/>
      <c r="BE113" s="404"/>
      <c r="BF113" s="405"/>
      <c r="BG113" s="431"/>
    </row>
    <row r="114" spans="1:59" s="408" customFormat="1" ht="0.75" hidden="1" customHeight="1" x14ac:dyDescent="0.25">
      <c r="A114" s="182" t="s">
        <v>22</v>
      </c>
      <c r="B114" s="90">
        <v>423323</v>
      </c>
      <c r="C114" s="91" t="str">
        <f>IF(B114="","",VLOOKUP(B114,[2]Упутство!$BE$2:$BF$1740,2,FALSE))</f>
        <v>Котизација за учествовање на сајмовима</v>
      </c>
      <c r="D114" s="98"/>
      <c r="E114" s="98"/>
      <c r="F114" s="113"/>
      <c r="G114" s="113"/>
      <c r="H114" s="98"/>
      <c r="I114" s="98"/>
      <c r="J114" s="133"/>
      <c r="K114" s="133"/>
      <c r="L114" s="276"/>
      <c r="M114" s="276"/>
      <c r="N114" s="92">
        <f t="shared" si="22"/>
        <v>0</v>
      </c>
      <c r="O114" s="92">
        <f t="shared" si="18"/>
        <v>0</v>
      </c>
      <c r="P114" s="68" t="e">
        <f t="shared" si="23"/>
        <v>#DIV/0!</v>
      </c>
      <c r="Q114" s="123" t="e">
        <f t="shared" si="24"/>
        <v>#DIV/0!</v>
      </c>
      <c r="R114" s="446"/>
      <c r="S114" s="447"/>
      <c r="T114" s="447"/>
      <c r="U114" s="447"/>
      <c r="V114" s="447"/>
      <c r="W114" s="447"/>
      <c r="X114" s="447"/>
      <c r="Y114" s="447"/>
      <c r="Z114" s="447"/>
      <c r="AA114" s="448"/>
      <c r="AH114" s="409"/>
      <c r="AI114" s="410"/>
      <c r="AJ114" s="411"/>
      <c r="AK114" s="410"/>
      <c r="AT114" s="449"/>
      <c r="AU114" s="450"/>
      <c r="AX114" s="414"/>
      <c r="AY114" s="414"/>
      <c r="AZ114" s="414"/>
      <c r="BA114" s="415"/>
      <c r="BB114" s="417"/>
      <c r="BC114" s="415"/>
      <c r="BD114" s="414"/>
      <c r="BE114" s="414"/>
      <c r="BF114" s="415"/>
      <c r="BG114" s="451"/>
    </row>
    <row r="115" spans="1:59" s="408" customFormat="1" ht="4.1500000000000004" hidden="1" customHeight="1" x14ac:dyDescent="0.25">
      <c r="A115" s="182" t="s">
        <v>25</v>
      </c>
      <c r="B115" s="90">
        <v>423399</v>
      </c>
      <c r="C115" s="91" t="str">
        <f>IF(B115="","",VLOOKUP(B115,[2]Упутство!$BE$2:$BF$1740,2,FALSE))</f>
        <v>Остали издаци за стручно образовање</v>
      </c>
      <c r="D115" s="98"/>
      <c r="E115" s="98"/>
      <c r="F115" s="113"/>
      <c r="G115" s="113"/>
      <c r="H115" s="98"/>
      <c r="I115" s="98"/>
      <c r="J115" s="133"/>
      <c r="K115" s="133"/>
      <c r="L115" s="276"/>
      <c r="M115" s="276"/>
      <c r="N115" s="92">
        <f t="shared" si="22"/>
        <v>0</v>
      </c>
      <c r="O115" s="92">
        <f t="shared" si="18"/>
        <v>0</v>
      </c>
      <c r="P115" s="68" t="e">
        <f t="shared" si="23"/>
        <v>#DIV/0!</v>
      </c>
      <c r="Q115" s="123" t="e">
        <f t="shared" si="24"/>
        <v>#DIV/0!</v>
      </c>
      <c r="R115" s="446"/>
      <c r="S115" s="447"/>
      <c r="T115" s="447"/>
      <c r="U115" s="447"/>
      <c r="V115" s="447"/>
      <c r="W115" s="447"/>
      <c r="X115" s="447"/>
      <c r="Y115" s="447"/>
      <c r="Z115" s="447"/>
      <c r="AA115" s="448"/>
      <c r="AH115" s="409"/>
      <c r="AI115" s="410"/>
      <c r="AJ115" s="411"/>
      <c r="AK115" s="410"/>
      <c r="AT115" s="449"/>
      <c r="AU115" s="450"/>
      <c r="AX115" s="414"/>
      <c r="AY115" s="414"/>
      <c r="AZ115" s="414"/>
      <c r="BA115" s="415"/>
      <c r="BB115" s="417"/>
      <c r="BC115" s="415"/>
      <c r="BD115" s="414"/>
      <c r="BE115" s="414"/>
      <c r="BF115" s="415"/>
      <c r="BG115" s="451"/>
    </row>
    <row r="116" spans="1:59" s="3" customFormat="1" ht="28.15" customHeight="1" x14ac:dyDescent="0.25">
      <c r="A116" s="181" t="s">
        <v>22</v>
      </c>
      <c r="B116" s="65">
        <v>423413</v>
      </c>
      <c r="C116" s="84" t="str">
        <f>IF(B116="","",VLOOKUP(B116,[2]Упутство!$BE$2:$BF$1740,2,FALSE))</f>
        <v>Услуге штампања публикација</v>
      </c>
      <c r="D116" s="69">
        <v>645000</v>
      </c>
      <c r="E116" s="69">
        <v>0</v>
      </c>
      <c r="F116" s="113">
        <v>200000</v>
      </c>
      <c r="G116" s="113">
        <v>0</v>
      </c>
      <c r="H116" s="69">
        <v>200000</v>
      </c>
      <c r="I116" s="69">
        <v>0</v>
      </c>
      <c r="J116" s="132">
        <v>200000</v>
      </c>
      <c r="K116" s="135">
        <v>0</v>
      </c>
      <c r="L116" s="316">
        <v>0</v>
      </c>
      <c r="M116" s="316">
        <v>0</v>
      </c>
      <c r="N116" s="75">
        <f t="shared" si="22"/>
        <v>200000</v>
      </c>
      <c r="O116" s="75">
        <f t="shared" si="18"/>
        <v>0</v>
      </c>
      <c r="P116" s="68">
        <f t="shared" si="23"/>
        <v>0</v>
      </c>
      <c r="Q116" s="123" t="e">
        <f t="shared" si="24"/>
        <v>#DIV/0!</v>
      </c>
      <c r="R116" s="381"/>
      <c r="S116" s="387"/>
      <c r="T116" s="387"/>
      <c r="U116" s="387"/>
      <c r="V116" s="387"/>
      <c r="W116" s="387"/>
      <c r="X116" s="387"/>
      <c r="Y116" s="387"/>
      <c r="Z116" s="387"/>
      <c r="AA116" s="4"/>
      <c r="AH116" s="383"/>
      <c r="AI116" s="384"/>
      <c r="AJ116" s="385"/>
      <c r="AK116" s="384"/>
      <c r="AT116" s="18"/>
      <c r="AU116" s="19"/>
      <c r="AX116" s="404"/>
      <c r="AY116" s="404"/>
      <c r="AZ116" s="404"/>
      <c r="BA116" s="405"/>
      <c r="BB116" s="407"/>
      <c r="BC116" s="405"/>
      <c r="BD116" s="404"/>
      <c r="BE116" s="404"/>
      <c r="BF116" s="405"/>
      <c r="BG116" s="431"/>
    </row>
    <row r="117" spans="1:59" s="3" customFormat="1" ht="31.15" customHeight="1" x14ac:dyDescent="0.25">
      <c r="A117" s="181" t="s">
        <v>23</v>
      </c>
      <c r="B117" s="65">
        <v>423419</v>
      </c>
      <c r="C117" s="84" t="str">
        <f>IF(B117="","",VLOOKUP(B117,[2]Упутство!$BE$2:$BF$1740,2,FALSE))</f>
        <v>Остале услуге штампања</v>
      </c>
      <c r="D117" s="69">
        <v>431000</v>
      </c>
      <c r="E117" s="69">
        <v>58000</v>
      </c>
      <c r="F117" s="113">
        <v>250000</v>
      </c>
      <c r="G117" s="113">
        <v>500000</v>
      </c>
      <c r="H117" s="69">
        <v>530000</v>
      </c>
      <c r="I117" s="69">
        <v>500000</v>
      </c>
      <c r="J117" s="132">
        <v>530000</v>
      </c>
      <c r="K117" s="132">
        <v>500000</v>
      </c>
      <c r="L117" s="316">
        <v>514000</v>
      </c>
      <c r="M117" s="316">
        <v>0</v>
      </c>
      <c r="N117" s="75">
        <f t="shared" si="22"/>
        <v>16000</v>
      </c>
      <c r="O117" s="75">
        <f t="shared" si="18"/>
        <v>500000</v>
      </c>
      <c r="P117" s="68">
        <f t="shared" si="23"/>
        <v>0.96981132075471699</v>
      </c>
      <c r="Q117" s="123">
        <f t="shared" si="24"/>
        <v>0</v>
      </c>
      <c r="R117" s="381"/>
      <c r="S117" s="387"/>
      <c r="T117" s="387"/>
      <c r="U117" s="387"/>
      <c r="V117" s="387"/>
      <c r="W117" s="387"/>
      <c r="X117" s="387"/>
      <c r="Y117" s="387"/>
      <c r="Z117" s="387"/>
      <c r="AA117" s="4"/>
      <c r="AH117" s="383"/>
      <c r="AI117" s="384"/>
      <c r="AJ117" s="385"/>
      <c r="AK117" s="384"/>
      <c r="AT117" s="18"/>
      <c r="AU117" s="19"/>
      <c r="AX117" s="404"/>
      <c r="AY117" s="404"/>
      <c r="AZ117" s="404"/>
      <c r="BA117" s="405"/>
      <c r="BB117" s="407"/>
      <c r="BC117" s="405"/>
      <c r="BD117" s="404"/>
      <c r="BE117" s="404"/>
      <c r="BF117" s="405"/>
      <c r="BG117" s="431"/>
    </row>
    <row r="118" spans="1:59" s="3" customFormat="1" ht="31.15" customHeight="1" x14ac:dyDescent="0.25">
      <c r="A118" s="181" t="s">
        <v>24</v>
      </c>
      <c r="B118" s="65">
        <v>423441</v>
      </c>
      <c r="C118" s="84" t="str">
        <f>IF(B118="","",VLOOKUP(B118,[2]Упутство!$BE$2:$BF$1740,2,FALSE))</f>
        <v>Медијске услуге радија и телевизије</v>
      </c>
      <c r="D118" s="69">
        <v>0</v>
      </c>
      <c r="E118" s="69">
        <v>0</v>
      </c>
      <c r="F118" s="113">
        <v>100000</v>
      </c>
      <c r="G118" s="113">
        <v>0</v>
      </c>
      <c r="H118" s="69">
        <v>100000</v>
      </c>
      <c r="I118" s="69">
        <v>0</v>
      </c>
      <c r="J118" s="132">
        <v>100000</v>
      </c>
      <c r="K118" s="135">
        <v>0</v>
      </c>
      <c r="L118" s="316">
        <v>22000</v>
      </c>
      <c r="M118" s="316">
        <v>0</v>
      </c>
      <c r="N118" s="75">
        <f t="shared" si="22"/>
        <v>78000</v>
      </c>
      <c r="O118" s="75">
        <f t="shared" si="18"/>
        <v>0</v>
      </c>
      <c r="P118" s="68">
        <f t="shared" si="23"/>
        <v>0.22</v>
      </c>
      <c r="Q118" s="123" t="e">
        <f t="shared" si="24"/>
        <v>#DIV/0!</v>
      </c>
      <c r="R118" s="381"/>
      <c r="S118" s="387"/>
      <c r="T118" s="387"/>
      <c r="U118" s="387"/>
      <c r="V118" s="387"/>
      <c r="W118" s="387"/>
      <c r="X118" s="387"/>
      <c r="Y118" s="387"/>
      <c r="Z118" s="387"/>
      <c r="AA118" s="4"/>
      <c r="AH118" s="383"/>
      <c r="AI118" s="384"/>
      <c r="AJ118" s="385"/>
      <c r="AK118" s="384"/>
      <c r="AT118" s="18"/>
      <c r="AU118" s="19"/>
      <c r="AX118" s="404"/>
      <c r="AY118" s="404"/>
      <c r="AZ118" s="404"/>
      <c r="BA118" s="405"/>
      <c r="BB118" s="407"/>
      <c r="BC118" s="405"/>
      <c r="BD118" s="404"/>
      <c r="BE118" s="404"/>
      <c r="BF118" s="405"/>
      <c r="BG118" s="431"/>
    </row>
    <row r="119" spans="1:59" s="467" customFormat="1" ht="33.6" customHeight="1" x14ac:dyDescent="0.25">
      <c r="A119" s="183" t="s">
        <v>25</v>
      </c>
      <c r="B119" s="120">
        <v>423449</v>
      </c>
      <c r="C119" s="121" t="str">
        <f>IF(B119="","",VLOOKUP(B119,[2]Упутство!$BE$2:$BF$1740,2,FALSE))</f>
        <v>Остале медијске услуге</v>
      </c>
      <c r="D119" s="111">
        <v>100000</v>
      </c>
      <c r="E119" s="111">
        <v>0</v>
      </c>
      <c r="F119" s="113">
        <v>0</v>
      </c>
      <c r="G119" s="113">
        <v>0</v>
      </c>
      <c r="H119" s="111">
        <v>0</v>
      </c>
      <c r="I119" s="111">
        <v>0</v>
      </c>
      <c r="J119" s="134">
        <v>0</v>
      </c>
      <c r="K119" s="135">
        <v>0</v>
      </c>
      <c r="L119" s="316">
        <v>0</v>
      </c>
      <c r="M119" s="316">
        <v>0</v>
      </c>
      <c r="N119" s="122">
        <f t="shared" si="22"/>
        <v>0</v>
      </c>
      <c r="O119" s="122">
        <f t="shared" si="18"/>
        <v>0</v>
      </c>
      <c r="P119" s="68" t="e">
        <f t="shared" si="23"/>
        <v>#DIV/0!</v>
      </c>
      <c r="Q119" s="123">
        <v>0</v>
      </c>
      <c r="R119" s="464"/>
      <c r="S119" s="465"/>
      <c r="T119" s="465"/>
      <c r="U119" s="465"/>
      <c r="V119" s="465"/>
      <c r="W119" s="465"/>
      <c r="X119" s="465"/>
      <c r="Y119" s="465"/>
      <c r="Z119" s="465"/>
      <c r="AA119" s="466"/>
      <c r="AH119" s="468"/>
      <c r="AI119" s="469"/>
      <c r="AJ119" s="470"/>
      <c r="AK119" s="469"/>
      <c r="AT119" s="471"/>
      <c r="AU119" s="472"/>
      <c r="AX119" s="473"/>
      <c r="AY119" s="473"/>
      <c r="AZ119" s="473"/>
      <c r="BA119" s="405"/>
      <c r="BB119" s="462"/>
      <c r="BC119" s="405"/>
      <c r="BD119" s="473"/>
      <c r="BE119" s="473"/>
      <c r="BF119" s="405"/>
      <c r="BG119" s="463"/>
    </row>
    <row r="120" spans="1:59" s="408" customFormat="1" ht="2.25" hidden="1" customHeight="1" x14ac:dyDescent="0.25">
      <c r="A120" s="182" t="s">
        <v>26</v>
      </c>
      <c r="B120" s="90">
        <v>423441</v>
      </c>
      <c r="C120" s="91" t="str">
        <f>IF(B120="","",VLOOKUP(B120,[2]Упутство!$BE$2:$BF$1740,2,FALSE))</f>
        <v>Медијске услуге радија и телевизије</v>
      </c>
      <c r="D120" s="98"/>
      <c r="E120" s="98"/>
      <c r="F120" s="113"/>
      <c r="G120" s="113"/>
      <c r="H120" s="98"/>
      <c r="I120" s="98"/>
      <c r="J120" s="133"/>
      <c r="K120" s="135"/>
      <c r="L120" s="316"/>
      <c r="M120" s="316"/>
      <c r="N120" s="92">
        <f t="shared" si="22"/>
        <v>0</v>
      </c>
      <c r="O120" s="92">
        <f t="shared" si="18"/>
        <v>0</v>
      </c>
      <c r="P120" s="68" t="e">
        <f t="shared" si="23"/>
        <v>#DIV/0!</v>
      </c>
      <c r="Q120" s="123" t="e">
        <f t="shared" ref="Q120:Q128" si="25">(M120*1)/K120</f>
        <v>#DIV/0!</v>
      </c>
      <c r="R120" s="446"/>
      <c r="S120" s="447"/>
      <c r="T120" s="447"/>
      <c r="U120" s="447"/>
      <c r="V120" s="447"/>
      <c r="W120" s="447"/>
      <c r="X120" s="447"/>
      <c r="Y120" s="447"/>
      <c r="Z120" s="447"/>
      <c r="AA120" s="448"/>
      <c r="AH120" s="409"/>
      <c r="AI120" s="410"/>
      <c r="AJ120" s="411"/>
      <c r="AK120" s="410"/>
      <c r="AT120" s="449"/>
      <c r="AU120" s="450"/>
      <c r="AX120" s="414"/>
      <c r="AY120" s="414"/>
      <c r="AZ120" s="414"/>
      <c r="BA120" s="415"/>
      <c r="BB120" s="417"/>
      <c r="BC120" s="415"/>
      <c r="BD120" s="414"/>
      <c r="BE120" s="414"/>
      <c r="BF120" s="415"/>
      <c r="BG120" s="451"/>
    </row>
    <row r="121" spans="1:59" s="3" customFormat="1" ht="28.9" customHeight="1" x14ac:dyDescent="0.25">
      <c r="A121" s="181" t="s">
        <v>26</v>
      </c>
      <c r="B121" s="65">
        <v>423531</v>
      </c>
      <c r="C121" s="84" t="str">
        <f>IF(B121="","",VLOOKUP(B121,[2]Упутство!$BE$2:$BF$1740,2,FALSE))</f>
        <v>Услуге вештачења</v>
      </c>
      <c r="D121" s="69">
        <v>0</v>
      </c>
      <c r="E121" s="69">
        <v>0</v>
      </c>
      <c r="F121" s="113">
        <v>0</v>
      </c>
      <c r="G121" s="113">
        <v>0</v>
      </c>
      <c r="H121" s="69">
        <v>0</v>
      </c>
      <c r="I121" s="69">
        <v>0</v>
      </c>
      <c r="J121" s="132">
        <v>0</v>
      </c>
      <c r="K121" s="135">
        <v>0</v>
      </c>
      <c r="L121" s="316">
        <v>0</v>
      </c>
      <c r="M121" s="316">
        <v>0</v>
      </c>
      <c r="N121" s="75">
        <f t="shared" si="22"/>
        <v>0</v>
      </c>
      <c r="O121" s="75">
        <f t="shared" si="18"/>
        <v>0</v>
      </c>
      <c r="P121" s="68" t="e">
        <f t="shared" si="23"/>
        <v>#DIV/0!</v>
      </c>
      <c r="Q121" s="123" t="e">
        <f t="shared" si="25"/>
        <v>#DIV/0!</v>
      </c>
      <c r="R121" s="381"/>
      <c r="S121" s="387"/>
      <c r="T121" s="387"/>
      <c r="U121" s="387"/>
      <c r="V121" s="387"/>
      <c r="W121" s="387"/>
      <c r="X121" s="387"/>
      <c r="Y121" s="387"/>
      <c r="Z121" s="387"/>
      <c r="AA121" s="4"/>
      <c r="AH121" s="383"/>
      <c r="AI121" s="384"/>
      <c r="AJ121" s="385"/>
      <c r="AK121" s="384"/>
      <c r="AT121" s="18"/>
      <c r="AU121" s="19"/>
      <c r="AX121" s="404"/>
      <c r="AY121" s="404"/>
      <c r="AZ121" s="404"/>
      <c r="BA121" s="405"/>
      <c r="BB121" s="407"/>
      <c r="BC121" s="405"/>
      <c r="BD121" s="404"/>
      <c r="BE121" s="404"/>
      <c r="BF121" s="405"/>
      <c r="BG121" s="431"/>
    </row>
    <row r="122" spans="1:59" s="408" customFormat="1" ht="27.75" hidden="1" customHeight="1" x14ac:dyDescent="0.25">
      <c r="A122" s="182" t="s">
        <v>32</v>
      </c>
      <c r="B122" s="90">
        <v>423539</v>
      </c>
      <c r="C122" s="91" t="str">
        <f>IF(B122="","",VLOOKUP(B122,[2]Упутство!$BE$2:$BF$1740,2,FALSE))</f>
        <v>Остале правне услуге</v>
      </c>
      <c r="D122" s="98"/>
      <c r="E122" s="98"/>
      <c r="F122" s="113"/>
      <c r="G122" s="113"/>
      <c r="H122" s="98"/>
      <c r="I122" s="98"/>
      <c r="J122" s="133"/>
      <c r="K122" s="135"/>
      <c r="L122" s="293"/>
      <c r="M122" s="293"/>
      <c r="N122" s="92">
        <f t="shared" si="22"/>
        <v>0</v>
      </c>
      <c r="O122" s="92">
        <f t="shared" si="18"/>
        <v>0</v>
      </c>
      <c r="P122" s="68" t="e">
        <f t="shared" si="23"/>
        <v>#DIV/0!</v>
      </c>
      <c r="Q122" s="123" t="e">
        <f t="shared" si="25"/>
        <v>#DIV/0!</v>
      </c>
      <c r="R122" s="446"/>
      <c r="S122" s="447"/>
      <c r="T122" s="447"/>
      <c r="U122" s="447"/>
      <c r="V122" s="447"/>
      <c r="W122" s="447"/>
      <c r="X122" s="447"/>
      <c r="Y122" s="447"/>
      <c r="Z122" s="447"/>
      <c r="AA122" s="448"/>
      <c r="AH122" s="409"/>
      <c r="AI122" s="410"/>
      <c r="AJ122" s="411"/>
      <c r="AK122" s="410"/>
      <c r="AT122" s="449"/>
      <c r="AU122" s="450"/>
      <c r="AX122" s="414"/>
      <c r="AY122" s="414"/>
      <c r="AZ122" s="414"/>
      <c r="BA122" s="415"/>
      <c r="BB122" s="417"/>
      <c r="BC122" s="415"/>
      <c r="BD122" s="414"/>
      <c r="BE122" s="414"/>
      <c r="BF122" s="415"/>
      <c r="BG122" s="451"/>
    </row>
    <row r="123" spans="1:59" s="3" customFormat="1" ht="40.15" customHeight="1" x14ac:dyDescent="0.25">
      <c r="A123" s="181" t="s">
        <v>27</v>
      </c>
      <c r="B123" s="65">
        <v>423591</v>
      </c>
      <c r="C123" s="84" t="str">
        <f>IF(B123="","",VLOOKUP(B123,[2]Упутство!$BE$2:$BF$1740,2,FALSE))</f>
        <v>Накнаде члановима управних, надзорних одбора и комисија</v>
      </c>
      <c r="D123" s="69">
        <v>96000</v>
      </c>
      <c r="E123" s="69">
        <v>0</v>
      </c>
      <c r="F123" s="113">
        <v>60000</v>
      </c>
      <c r="G123" s="113">
        <v>0</v>
      </c>
      <c r="H123" s="69">
        <v>80000</v>
      </c>
      <c r="I123" s="69">
        <v>0</v>
      </c>
      <c r="J123" s="132">
        <v>80000</v>
      </c>
      <c r="K123" s="135">
        <v>0</v>
      </c>
      <c r="L123" s="316">
        <v>84000</v>
      </c>
      <c r="M123" s="316">
        <v>0</v>
      </c>
      <c r="N123" s="75">
        <f t="shared" si="22"/>
        <v>-4000</v>
      </c>
      <c r="O123" s="75">
        <f t="shared" si="18"/>
        <v>0</v>
      </c>
      <c r="P123" s="68">
        <f t="shared" si="23"/>
        <v>1.05</v>
      </c>
      <c r="Q123" s="123" t="e">
        <f t="shared" si="25"/>
        <v>#DIV/0!</v>
      </c>
      <c r="R123" s="381"/>
      <c r="S123" s="387"/>
      <c r="T123" s="387"/>
      <c r="U123" s="387"/>
      <c r="V123" s="387"/>
      <c r="W123" s="387"/>
      <c r="X123" s="387"/>
      <c r="Y123" s="387"/>
      <c r="Z123" s="387"/>
      <c r="AA123" s="4"/>
      <c r="AH123" s="383"/>
      <c r="AI123" s="384"/>
      <c r="AJ123" s="385"/>
      <c r="AK123" s="384"/>
      <c r="AT123" s="18"/>
      <c r="AU123" s="19"/>
      <c r="AX123" s="404"/>
      <c r="AY123" s="404"/>
      <c r="AZ123" s="404"/>
      <c r="BA123" s="405"/>
      <c r="BB123" s="407"/>
      <c r="BC123" s="405"/>
      <c r="BD123" s="404"/>
      <c r="BE123" s="404"/>
      <c r="BF123" s="405"/>
      <c r="BG123" s="431"/>
    </row>
    <row r="124" spans="1:59" s="3" customFormat="1" ht="33" customHeight="1" x14ac:dyDescent="0.25">
      <c r="A124" s="181" t="s">
        <v>28</v>
      </c>
      <c r="B124" s="65">
        <v>423599</v>
      </c>
      <c r="C124" s="84" t="str">
        <f>IF(B124="","",VLOOKUP(B124,[2]Упутство!$BE$2:$BF$1740,2,FALSE))</f>
        <v>Остале стручне услуге</v>
      </c>
      <c r="D124" s="69">
        <v>6486000</v>
      </c>
      <c r="E124" s="69">
        <v>5000</v>
      </c>
      <c r="F124" s="113">
        <v>2240000</v>
      </c>
      <c r="G124" s="113">
        <v>600000</v>
      </c>
      <c r="H124" s="69">
        <v>3750000</v>
      </c>
      <c r="I124" s="69">
        <v>600000</v>
      </c>
      <c r="J124" s="132">
        <v>3750000</v>
      </c>
      <c r="K124" s="132">
        <v>600000</v>
      </c>
      <c r="L124" s="316">
        <v>3570000</v>
      </c>
      <c r="M124" s="316">
        <v>0</v>
      </c>
      <c r="N124" s="75">
        <f t="shared" si="22"/>
        <v>180000</v>
      </c>
      <c r="O124" s="75">
        <f t="shared" si="18"/>
        <v>600000</v>
      </c>
      <c r="P124" s="68">
        <f t="shared" si="23"/>
        <v>0.95199999999999996</v>
      </c>
      <c r="Q124" s="123">
        <f t="shared" si="25"/>
        <v>0</v>
      </c>
      <c r="R124" s="381"/>
      <c r="S124" s="387"/>
      <c r="T124" s="387"/>
      <c r="U124" s="387"/>
      <c r="V124" s="387"/>
      <c r="W124" s="387"/>
      <c r="X124" s="387"/>
      <c r="Y124" s="387"/>
      <c r="Z124" s="387"/>
      <c r="AA124" s="4"/>
      <c r="AH124" s="383"/>
      <c r="AI124" s="384"/>
      <c r="AJ124" s="385"/>
      <c r="AK124" s="384"/>
      <c r="AT124" s="18"/>
      <c r="AU124" s="19"/>
      <c r="AX124" s="404"/>
      <c r="AY124" s="404"/>
      <c r="AZ124" s="404"/>
      <c r="BA124" s="405"/>
      <c r="BB124" s="407"/>
      <c r="BC124" s="405"/>
      <c r="BD124" s="404"/>
      <c r="BE124" s="404"/>
      <c r="BF124" s="405"/>
      <c r="BG124" s="431"/>
    </row>
    <row r="125" spans="1:59" s="3" customFormat="1" ht="27.6" customHeight="1" x14ac:dyDescent="0.25">
      <c r="A125" s="181" t="s">
        <v>29</v>
      </c>
      <c r="B125" s="65">
        <v>423621</v>
      </c>
      <c r="C125" s="84" t="str">
        <f>IF(B125="","",VLOOKUP(B125,[2]Упутство!$BE$2:$BF$1740,2,FALSE))</f>
        <v>Угоститељске услуге</v>
      </c>
      <c r="D125" s="69">
        <v>7000</v>
      </c>
      <c r="E125" s="69">
        <v>0</v>
      </c>
      <c r="F125" s="113">
        <v>70000</v>
      </c>
      <c r="G125" s="113">
        <v>0</v>
      </c>
      <c r="H125" s="69">
        <v>70000</v>
      </c>
      <c r="I125" s="69">
        <v>0</v>
      </c>
      <c r="J125" s="132">
        <v>70000</v>
      </c>
      <c r="K125" s="135">
        <v>0</v>
      </c>
      <c r="L125" s="316">
        <v>14000</v>
      </c>
      <c r="M125" s="316">
        <v>0</v>
      </c>
      <c r="N125" s="75">
        <f t="shared" si="22"/>
        <v>56000</v>
      </c>
      <c r="O125" s="75">
        <f t="shared" si="18"/>
        <v>0</v>
      </c>
      <c r="P125" s="68">
        <f t="shared" si="23"/>
        <v>0.2</v>
      </c>
      <c r="Q125" s="123" t="e">
        <f t="shared" si="25"/>
        <v>#DIV/0!</v>
      </c>
      <c r="R125" s="381"/>
      <c r="S125" s="387"/>
      <c r="T125" s="387"/>
      <c r="U125" s="387"/>
      <c r="V125" s="387"/>
      <c r="W125" s="387"/>
      <c r="X125" s="387"/>
      <c r="Y125" s="387"/>
      <c r="Z125" s="387"/>
      <c r="AA125" s="4"/>
      <c r="AH125" s="383"/>
      <c r="AI125" s="384"/>
      <c r="AJ125" s="385"/>
      <c r="AK125" s="384"/>
      <c r="AT125" s="18"/>
      <c r="AU125" s="19"/>
      <c r="AX125" s="404"/>
      <c r="AY125" s="404"/>
      <c r="AZ125" s="404"/>
      <c r="BA125" s="405"/>
      <c r="BB125" s="407"/>
      <c r="BC125" s="405"/>
      <c r="BD125" s="404"/>
      <c r="BE125" s="404"/>
      <c r="BF125" s="405"/>
      <c r="BG125" s="431"/>
    </row>
    <row r="126" spans="1:59" s="3" customFormat="1" ht="32.450000000000003" customHeight="1" x14ac:dyDescent="0.25">
      <c r="A126" s="181" t="s">
        <v>30</v>
      </c>
      <c r="B126" s="65">
        <v>423711</v>
      </c>
      <c r="C126" s="84" t="str">
        <f>IF(B126="","",VLOOKUP(B126,[2]Упутство!$BE$2:$BF$1740,2,FALSE))</f>
        <v>Репрезентација</v>
      </c>
      <c r="D126" s="69">
        <v>105000</v>
      </c>
      <c r="E126" s="69">
        <v>0</v>
      </c>
      <c r="F126" s="113">
        <v>200000</v>
      </c>
      <c r="G126" s="113">
        <v>0</v>
      </c>
      <c r="H126" s="69">
        <v>300000</v>
      </c>
      <c r="I126" s="69">
        <v>0</v>
      </c>
      <c r="J126" s="132">
        <v>300000</v>
      </c>
      <c r="K126" s="135">
        <v>0</v>
      </c>
      <c r="L126" s="316">
        <v>288000</v>
      </c>
      <c r="M126" s="316">
        <v>18000</v>
      </c>
      <c r="N126" s="75">
        <f t="shared" si="22"/>
        <v>12000</v>
      </c>
      <c r="O126" s="75">
        <f t="shared" si="18"/>
        <v>-18000</v>
      </c>
      <c r="P126" s="68">
        <f t="shared" si="23"/>
        <v>0.96</v>
      </c>
      <c r="Q126" s="123" t="e">
        <f t="shared" si="25"/>
        <v>#DIV/0!</v>
      </c>
      <c r="R126" s="381"/>
      <c r="S126" s="387"/>
      <c r="T126" s="387"/>
      <c r="U126" s="387"/>
      <c r="V126" s="387"/>
      <c r="W126" s="387"/>
      <c r="X126" s="387"/>
      <c r="Y126" s="387"/>
      <c r="Z126" s="387"/>
      <c r="AA126" s="4"/>
      <c r="AH126" s="383"/>
      <c r="AI126" s="384"/>
      <c r="AJ126" s="385"/>
      <c r="AK126" s="384"/>
      <c r="AT126" s="18"/>
      <c r="AU126" s="19"/>
      <c r="AX126" s="404"/>
      <c r="AY126" s="404"/>
      <c r="AZ126" s="404"/>
      <c r="BA126" s="405"/>
      <c r="BB126" s="407"/>
      <c r="BC126" s="405"/>
      <c r="BD126" s="404"/>
      <c r="BE126" s="404"/>
      <c r="BF126" s="405"/>
      <c r="BG126" s="431"/>
    </row>
    <row r="127" spans="1:59" s="3" customFormat="1" ht="30" customHeight="1" x14ac:dyDescent="0.25">
      <c r="A127" s="181" t="s">
        <v>31</v>
      </c>
      <c r="B127" s="65">
        <v>423712</v>
      </c>
      <c r="C127" s="84" t="str">
        <f>IF(B127="","",VLOOKUP(B127,[2]Упутство!$BE$2:$BF$1740,2,FALSE))</f>
        <v>Поклони</v>
      </c>
      <c r="D127" s="69">
        <v>0</v>
      </c>
      <c r="E127" s="69">
        <v>0</v>
      </c>
      <c r="F127" s="113">
        <v>100000</v>
      </c>
      <c r="G127" s="113">
        <v>0</v>
      </c>
      <c r="H127" s="69">
        <v>100000</v>
      </c>
      <c r="I127" s="69">
        <v>0</v>
      </c>
      <c r="J127" s="132">
        <v>100000</v>
      </c>
      <c r="K127" s="135">
        <v>0</v>
      </c>
      <c r="L127" s="316">
        <v>0</v>
      </c>
      <c r="M127" s="316">
        <v>0</v>
      </c>
      <c r="N127" s="75">
        <f t="shared" si="22"/>
        <v>100000</v>
      </c>
      <c r="O127" s="75">
        <f t="shared" si="18"/>
        <v>0</v>
      </c>
      <c r="P127" s="68">
        <f t="shared" si="23"/>
        <v>0</v>
      </c>
      <c r="Q127" s="123" t="e">
        <f t="shared" si="25"/>
        <v>#DIV/0!</v>
      </c>
      <c r="R127" s="381"/>
      <c r="S127" s="387"/>
      <c r="T127" s="387"/>
      <c r="U127" s="387"/>
      <c r="V127" s="387"/>
      <c r="W127" s="387"/>
      <c r="X127" s="387"/>
      <c r="Y127" s="387"/>
      <c r="Z127" s="387"/>
      <c r="AA127" s="4"/>
      <c r="AH127" s="383"/>
      <c r="AI127" s="384"/>
      <c r="AJ127" s="385"/>
      <c r="AK127" s="384"/>
      <c r="AT127" s="18"/>
      <c r="AU127" s="19"/>
      <c r="AX127" s="404"/>
      <c r="AY127" s="404"/>
      <c r="AZ127" s="404"/>
      <c r="BA127" s="405"/>
      <c r="BB127" s="407"/>
      <c r="BC127" s="405"/>
      <c r="BD127" s="404"/>
      <c r="BE127" s="404"/>
      <c r="BF127" s="405"/>
      <c r="BG127" s="431"/>
    </row>
    <row r="128" spans="1:59" s="3" customFormat="1" ht="28.9" customHeight="1" x14ac:dyDescent="0.25">
      <c r="A128" s="181" t="s">
        <v>32</v>
      </c>
      <c r="B128" s="65">
        <v>423911</v>
      </c>
      <c r="C128" s="84" t="str">
        <f>IF(B128="","",VLOOKUP(B128,[2]Упутство!$BE$2:$BF$1740,2,FALSE))</f>
        <v>Остале опште услуге</v>
      </c>
      <c r="D128" s="69">
        <v>3206000</v>
      </c>
      <c r="E128" s="69">
        <v>0</v>
      </c>
      <c r="F128" s="113">
        <v>2000000</v>
      </c>
      <c r="G128" s="113">
        <v>400000</v>
      </c>
      <c r="H128" s="69">
        <v>3200000</v>
      </c>
      <c r="I128" s="69">
        <v>400000</v>
      </c>
      <c r="J128" s="132">
        <v>3200000</v>
      </c>
      <c r="K128" s="132">
        <v>400000</v>
      </c>
      <c r="L128" s="316">
        <v>3470000</v>
      </c>
      <c r="M128" s="316">
        <v>6000</v>
      </c>
      <c r="N128" s="75">
        <f t="shared" si="22"/>
        <v>-270000</v>
      </c>
      <c r="O128" s="75">
        <f t="shared" si="18"/>
        <v>394000</v>
      </c>
      <c r="P128" s="68">
        <f t="shared" si="23"/>
        <v>1.0843750000000001</v>
      </c>
      <c r="Q128" s="123">
        <f t="shared" si="25"/>
        <v>1.4999999999999999E-2</v>
      </c>
      <c r="R128" s="381"/>
      <c r="S128" s="387"/>
      <c r="T128" s="387"/>
      <c r="U128" s="387"/>
      <c r="V128" s="387"/>
      <c r="W128" s="387"/>
      <c r="X128" s="387"/>
      <c r="Y128" s="387"/>
      <c r="Z128" s="387"/>
      <c r="AA128" s="4"/>
      <c r="AH128" s="383"/>
      <c r="AI128" s="384"/>
      <c r="AJ128" s="385"/>
      <c r="AK128" s="384"/>
      <c r="AT128" s="18"/>
      <c r="AU128" s="19"/>
      <c r="AX128" s="404"/>
      <c r="AY128" s="404"/>
      <c r="AZ128" s="404"/>
      <c r="BA128" s="405"/>
      <c r="BB128" s="407"/>
      <c r="BC128" s="405"/>
      <c r="BD128" s="404"/>
      <c r="BE128" s="404"/>
      <c r="BF128" s="405"/>
      <c r="BG128" s="431"/>
    </row>
    <row r="129" spans="1:90" s="3" customFormat="1" ht="26.25" customHeight="1" x14ac:dyDescent="0.25">
      <c r="A129" s="192" t="s">
        <v>33</v>
      </c>
      <c r="B129" s="61">
        <v>424000</v>
      </c>
      <c r="C129" s="62" t="str">
        <f>IF(B129="","",VLOOKUP(B129,[2]Упутство!$BE$2:$BF$1740,2,FALSE))</f>
        <v>Специјализоване услуге</v>
      </c>
      <c r="D129" s="73">
        <f>SUM(D130:D133)</f>
        <v>36000</v>
      </c>
      <c r="E129" s="73">
        <f>SUM(E130:E133)</f>
        <v>0</v>
      </c>
      <c r="F129" s="73">
        <f t="shared" ref="F129:K129" si="26">SUM(F130:F133)</f>
        <v>30000</v>
      </c>
      <c r="G129" s="73">
        <f t="shared" si="26"/>
        <v>0</v>
      </c>
      <c r="H129" s="73">
        <f>SUM(H130:H133)</f>
        <v>30000</v>
      </c>
      <c r="I129" s="73">
        <f t="shared" si="26"/>
        <v>0</v>
      </c>
      <c r="J129" s="73">
        <f t="shared" si="26"/>
        <v>30000</v>
      </c>
      <c r="K129" s="73">
        <f t="shared" si="26"/>
        <v>0</v>
      </c>
      <c r="L129" s="136">
        <f>SUM(L130:L131)</f>
        <v>3000</v>
      </c>
      <c r="M129" s="136">
        <f>SUM(M130:M133)</f>
        <v>0</v>
      </c>
      <c r="N129" s="73">
        <f t="shared" si="22"/>
        <v>27000</v>
      </c>
      <c r="O129" s="73">
        <f t="shared" ref="O129:O160" si="27">K129-M129</f>
        <v>0</v>
      </c>
      <c r="P129" s="68">
        <f t="shared" si="23"/>
        <v>0.1</v>
      </c>
      <c r="Q129" s="64">
        <v>0</v>
      </c>
      <c r="R129" s="381"/>
      <c r="S129" s="387"/>
      <c r="T129" s="387"/>
      <c r="U129" s="387"/>
      <c r="V129" s="387"/>
      <c r="W129" s="387"/>
      <c r="X129" s="387"/>
      <c r="Y129" s="387"/>
      <c r="Z129" s="387"/>
      <c r="AA129" s="4"/>
      <c r="AH129" s="383"/>
      <c r="AI129" s="384"/>
      <c r="AJ129" s="385"/>
      <c r="AK129" s="384"/>
      <c r="AT129" s="18"/>
      <c r="AU129" s="19"/>
      <c r="AX129" s="404"/>
      <c r="AY129" s="404"/>
      <c r="AZ129" s="404"/>
      <c r="BA129" s="405"/>
      <c r="BB129" s="407"/>
      <c r="BC129" s="405"/>
      <c r="BD129" s="404"/>
      <c r="BE129" s="404"/>
      <c r="BF129" s="405"/>
      <c r="BG129" s="431"/>
    </row>
    <row r="130" spans="1:90" s="3" customFormat="1" ht="2.25" hidden="1" customHeight="1" x14ac:dyDescent="0.25">
      <c r="A130" s="181" t="s">
        <v>40</v>
      </c>
      <c r="B130" s="65">
        <v>424211</v>
      </c>
      <c r="C130" s="66" t="str">
        <f>IF(B130="","",VLOOKUP(B130,[2]Упутство!$BE$2:$BF$1740,2,FALSE))</f>
        <v>Услуге образовања</v>
      </c>
      <c r="D130" s="69">
        <v>0</v>
      </c>
      <c r="E130" s="69">
        <v>0</v>
      </c>
      <c r="F130" s="69">
        <v>0</v>
      </c>
      <c r="G130" s="69">
        <v>0</v>
      </c>
      <c r="H130" s="69">
        <v>0</v>
      </c>
      <c r="I130" s="69">
        <v>0</v>
      </c>
      <c r="J130" s="132">
        <v>0</v>
      </c>
      <c r="K130" s="132">
        <v>0</v>
      </c>
      <c r="L130" s="294">
        <v>0</v>
      </c>
      <c r="M130" s="294">
        <v>0</v>
      </c>
      <c r="N130" s="75">
        <f t="shared" si="22"/>
        <v>0</v>
      </c>
      <c r="O130" s="75">
        <f t="shared" si="27"/>
        <v>0</v>
      </c>
      <c r="P130" s="68" t="e">
        <f t="shared" si="23"/>
        <v>#DIV/0!</v>
      </c>
      <c r="Q130" s="68">
        <v>0</v>
      </c>
      <c r="R130" s="381"/>
      <c r="S130" s="387"/>
      <c r="T130" s="387"/>
      <c r="U130" s="387"/>
      <c r="V130" s="387"/>
      <c r="W130" s="387"/>
      <c r="X130" s="387"/>
      <c r="Y130" s="387"/>
      <c r="Z130" s="387"/>
      <c r="AA130" s="4"/>
      <c r="AH130" s="383"/>
      <c r="AI130" s="384"/>
      <c r="AJ130" s="385"/>
      <c r="AK130" s="384"/>
      <c r="AT130" s="18"/>
      <c r="AU130" s="19"/>
      <c r="AX130" s="404"/>
      <c r="AY130" s="404"/>
      <c r="AZ130" s="404"/>
      <c r="BA130" s="405"/>
      <c r="BB130" s="407"/>
      <c r="BC130" s="405"/>
      <c r="BD130" s="404"/>
      <c r="BE130" s="404"/>
      <c r="BF130" s="405"/>
      <c r="BG130" s="431"/>
    </row>
    <row r="131" spans="1:90" s="3" customFormat="1" ht="27" customHeight="1" x14ac:dyDescent="0.25">
      <c r="A131" s="181" t="s">
        <v>34</v>
      </c>
      <c r="B131" s="65">
        <v>424311</v>
      </c>
      <c r="C131" s="84" t="str">
        <f>IF(B131="","",VLOOKUP(B131,[2]Упутство!$BE$2:$BF$1740,2,FALSE))</f>
        <v>Здравствена заштита по уговору</v>
      </c>
      <c r="D131" s="69">
        <v>15000</v>
      </c>
      <c r="E131" s="69">
        <v>0</v>
      </c>
      <c r="F131" s="69">
        <v>30000</v>
      </c>
      <c r="G131" s="69">
        <v>0</v>
      </c>
      <c r="H131" s="69">
        <v>30000</v>
      </c>
      <c r="I131" s="69">
        <v>0</v>
      </c>
      <c r="J131" s="132">
        <v>30000</v>
      </c>
      <c r="K131" s="132">
        <v>0</v>
      </c>
      <c r="L131" s="316">
        <v>3000</v>
      </c>
      <c r="M131" s="316">
        <v>0</v>
      </c>
      <c r="N131" s="75">
        <f t="shared" si="22"/>
        <v>27000</v>
      </c>
      <c r="O131" s="75">
        <f t="shared" si="27"/>
        <v>0</v>
      </c>
      <c r="P131" s="68">
        <f t="shared" si="23"/>
        <v>0.1</v>
      </c>
      <c r="Q131" s="68">
        <v>0</v>
      </c>
      <c r="R131" s="381"/>
      <c r="S131" s="387"/>
      <c r="T131" s="387"/>
      <c r="U131" s="387"/>
      <c r="V131" s="387"/>
      <c r="W131" s="387"/>
      <c r="X131" s="387"/>
      <c r="Y131" s="387"/>
      <c r="Z131" s="387"/>
      <c r="AA131" s="4"/>
      <c r="AH131" s="383"/>
      <c r="AI131" s="384"/>
      <c r="AJ131" s="385"/>
      <c r="AK131" s="384"/>
      <c r="AT131" s="18"/>
      <c r="AU131" s="19"/>
      <c r="AX131" s="404"/>
      <c r="AY131" s="404"/>
      <c r="AZ131" s="404"/>
      <c r="BA131" s="405"/>
      <c r="BB131" s="407"/>
      <c r="BC131" s="405"/>
      <c r="BD131" s="404"/>
      <c r="BE131" s="404"/>
      <c r="BF131" s="405"/>
      <c r="BG131" s="431"/>
    </row>
    <row r="132" spans="1:90" s="3" customFormat="1" ht="30.6" customHeight="1" x14ac:dyDescent="0.25">
      <c r="A132" s="181" t="s">
        <v>35</v>
      </c>
      <c r="B132" s="65">
        <v>424351</v>
      </c>
      <c r="C132" s="84" t="s">
        <v>239</v>
      </c>
      <c r="D132" s="69">
        <v>0</v>
      </c>
      <c r="E132" s="69">
        <v>0</v>
      </c>
      <c r="F132" s="69">
        <v>0</v>
      </c>
      <c r="G132" s="69">
        <v>0</v>
      </c>
      <c r="H132" s="69">
        <v>0</v>
      </c>
      <c r="I132" s="69">
        <v>0</v>
      </c>
      <c r="J132" s="132">
        <v>0</v>
      </c>
      <c r="K132" s="132">
        <v>0</v>
      </c>
      <c r="L132" s="316">
        <v>0</v>
      </c>
      <c r="M132" s="316">
        <v>0</v>
      </c>
      <c r="N132" s="75">
        <f t="shared" si="22"/>
        <v>0</v>
      </c>
      <c r="O132" s="75">
        <f t="shared" si="27"/>
        <v>0</v>
      </c>
      <c r="P132" s="68" t="e">
        <f t="shared" si="23"/>
        <v>#DIV/0!</v>
      </c>
      <c r="Q132" s="68">
        <v>0</v>
      </c>
      <c r="R132" s="381"/>
      <c r="S132" s="387"/>
      <c r="T132" s="387"/>
      <c r="U132" s="387"/>
      <c r="V132" s="387"/>
      <c r="W132" s="387"/>
      <c r="X132" s="387"/>
      <c r="Y132" s="387"/>
      <c r="Z132" s="387"/>
      <c r="AA132" s="4"/>
      <c r="AH132" s="383"/>
      <c r="AI132" s="384"/>
      <c r="AJ132" s="385"/>
      <c r="AK132" s="384"/>
      <c r="AT132" s="18"/>
      <c r="AU132" s="19"/>
      <c r="AX132" s="404"/>
      <c r="AY132" s="404"/>
      <c r="AZ132" s="404"/>
      <c r="BA132" s="405"/>
      <c r="BB132" s="407"/>
      <c r="BC132" s="405"/>
      <c r="BD132" s="404"/>
      <c r="BE132" s="404"/>
      <c r="BF132" s="405"/>
      <c r="BG132" s="431"/>
    </row>
    <row r="133" spans="1:90" s="3" customFormat="1" ht="31.15" customHeight="1" x14ac:dyDescent="0.25">
      <c r="A133" s="181" t="s">
        <v>36</v>
      </c>
      <c r="B133" s="65">
        <v>424911</v>
      </c>
      <c r="C133" s="84" t="s">
        <v>93</v>
      </c>
      <c r="D133" s="69">
        <v>21000</v>
      </c>
      <c r="E133" s="69">
        <v>0</v>
      </c>
      <c r="F133" s="69">
        <v>0</v>
      </c>
      <c r="G133" s="69">
        <v>0</v>
      </c>
      <c r="H133" s="69">
        <v>0</v>
      </c>
      <c r="I133" s="69">
        <v>0</v>
      </c>
      <c r="J133" s="132">
        <v>0</v>
      </c>
      <c r="K133" s="132">
        <v>0</v>
      </c>
      <c r="L133" s="316">
        <v>0</v>
      </c>
      <c r="M133" s="316">
        <v>0</v>
      </c>
      <c r="N133" s="75">
        <f t="shared" si="22"/>
        <v>0</v>
      </c>
      <c r="O133" s="75">
        <f t="shared" si="27"/>
        <v>0</v>
      </c>
      <c r="P133" s="68" t="e">
        <f t="shared" si="23"/>
        <v>#DIV/0!</v>
      </c>
      <c r="Q133" s="68">
        <v>0</v>
      </c>
      <c r="R133" s="381"/>
      <c r="S133" s="387"/>
      <c r="T133" s="387"/>
      <c r="U133" s="387"/>
      <c r="V133" s="387"/>
      <c r="W133" s="387"/>
      <c r="X133" s="387"/>
      <c r="Y133" s="387"/>
      <c r="Z133" s="387"/>
      <c r="AA133" s="4"/>
      <c r="AH133" s="383"/>
      <c r="AI133" s="384"/>
      <c r="AJ133" s="385"/>
      <c r="AK133" s="384"/>
      <c r="AT133" s="18"/>
      <c r="AU133" s="19"/>
      <c r="AX133" s="404"/>
      <c r="AY133" s="404"/>
      <c r="AZ133" s="404"/>
      <c r="BA133" s="405"/>
      <c r="BB133" s="407"/>
      <c r="BC133" s="405"/>
      <c r="BD133" s="404"/>
      <c r="BE133" s="404"/>
      <c r="BF133" s="405"/>
      <c r="BG133" s="431"/>
    </row>
    <row r="134" spans="1:90" s="3" customFormat="1" ht="30.6" customHeight="1" x14ac:dyDescent="0.25">
      <c r="A134" s="192" t="s">
        <v>37</v>
      </c>
      <c r="B134" s="61">
        <v>425000</v>
      </c>
      <c r="C134" s="83" t="str">
        <f>IF(B134="","",VLOOKUP(B134,[2]Упутство!$BE$2:$BF$1740,2,FALSE))</f>
        <v>Текуће поправке и одржавање</v>
      </c>
      <c r="D134" s="73">
        <f>SUM(D135:D144)</f>
        <v>1131000</v>
      </c>
      <c r="E134" s="73">
        <f t="shared" ref="E134:G134" si="28">SUM(E135:E144)</f>
        <v>300000</v>
      </c>
      <c r="F134" s="73">
        <f t="shared" si="28"/>
        <v>30000</v>
      </c>
      <c r="G134" s="73">
        <f t="shared" si="28"/>
        <v>500000</v>
      </c>
      <c r="H134" s="73">
        <f>SUM(H138:H144)</f>
        <v>145000</v>
      </c>
      <c r="I134" s="73">
        <f>SUM(I138:I144)</f>
        <v>500000</v>
      </c>
      <c r="J134" s="73">
        <f t="shared" ref="J134:M134" si="29">SUM(J135:J144)</f>
        <v>145000</v>
      </c>
      <c r="K134" s="73">
        <f t="shared" si="29"/>
        <v>500000</v>
      </c>
      <c r="L134" s="136">
        <f t="shared" si="29"/>
        <v>15000</v>
      </c>
      <c r="M134" s="136">
        <f t="shared" si="29"/>
        <v>0</v>
      </c>
      <c r="N134" s="73">
        <f t="shared" si="22"/>
        <v>130000</v>
      </c>
      <c r="O134" s="73">
        <f t="shared" si="27"/>
        <v>500000</v>
      </c>
      <c r="P134" s="64">
        <f>(L134*1)/J134</f>
        <v>0.10344827586206896</v>
      </c>
      <c r="Q134" s="64">
        <v>0</v>
      </c>
      <c r="R134" s="381"/>
      <c r="S134" s="387"/>
      <c r="T134" s="387"/>
      <c r="U134" s="387"/>
      <c r="V134" s="387"/>
      <c r="W134" s="387"/>
      <c r="X134" s="387"/>
      <c r="Y134" s="387"/>
      <c r="Z134" s="387"/>
      <c r="AA134" s="4"/>
      <c r="AH134" s="383"/>
      <c r="AI134" s="384"/>
      <c r="AJ134" s="385"/>
      <c r="AK134" s="384"/>
      <c r="AT134" s="18"/>
      <c r="AU134" s="19"/>
      <c r="AX134" s="404"/>
      <c r="AY134" s="404"/>
      <c r="AZ134" s="404"/>
      <c r="BA134" s="405"/>
      <c r="BB134" s="407"/>
      <c r="BC134" s="405"/>
      <c r="BD134" s="404"/>
      <c r="BE134" s="404"/>
      <c r="BF134" s="405"/>
      <c r="BG134" s="431"/>
    </row>
    <row r="135" spans="1:90" s="408" customFormat="1" ht="29.25" hidden="1" customHeight="1" x14ac:dyDescent="0.25">
      <c r="A135" s="182" t="s">
        <v>44</v>
      </c>
      <c r="B135" s="90">
        <v>425114</v>
      </c>
      <c r="C135" s="91" t="str">
        <f>IF(B135="","",VLOOKUP(B135,[2]Упутство!$BE$2:$BF$1740,2,FALSE))</f>
        <v>Радови на крову</v>
      </c>
      <c r="D135" s="98"/>
      <c r="E135" s="98"/>
      <c r="F135" s="98">
        <v>0</v>
      </c>
      <c r="G135" s="98">
        <v>0</v>
      </c>
      <c r="H135" s="98"/>
      <c r="I135" s="98"/>
      <c r="J135" s="133">
        <v>0</v>
      </c>
      <c r="K135" s="133">
        <v>0</v>
      </c>
      <c r="L135" s="276">
        <v>0</v>
      </c>
      <c r="M135" s="276">
        <v>0</v>
      </c>
      <c r="N135" s="92">
        <f t="shared" si="22"/>
        <v>0</v>
      </c>
      <c r="O135" s="92">
        <f t="shared" si="27"/>
        <v>0</v>
      </c>
      <c r="P135" s="94"/>
      <c r="Q135" s="188">
        <v>0</v>
      </c>
      <c r="R135" s="446"/>
      <c r="S135" s="447"/>
      <c r="T135" s="447"/>
      <c r="U135" s="447"/>
      <c r="V135" s="447"/>
      <c r="W135" s="447"/>
      <c r="X135" s="447"/>
      <c r="Y135" s="447"/>
      <c r="Z135" s="447"/>
      <c r="AA135" s="448"/>
      <c r="AH135" s="409"/>
      <c r="AI135" s="410"/>
      <c r="AJ135" s="411"/>
      <c r="AK135" s="410"/>
      <c r="AT135" s="449"/>
      <c r="AU135" s="450"/>
      <c r="AX135" s="414"/>
      <c r="AY135" s="414"/>
      <c r="AZ135" s="414"/>
      <c r="BA135" s="415"/>
      <c r="BB135" s="417"/>
      <c r="BC135" s="415"/>
      <c r="BD135" s="414"/>
      <c r="BE135" s="414"/>
      <c r="BF135" s="415"/>
      <c r="BG135" s="451"/>
    </row>
    <row r="136" spans="1:90" s="408" customFormat="1" ht="24.75" hidden="1" customHeight="1" x14ac:dyDescent="0.25">
      <c r="A136" s="182" t="s">
        <v>45</v>
      </c>
      <c r="B136" s="90">
        <v>425116</v>
      </c>
      <c r="C136" s="91" t="str">
        <f>IF(B136="","",VLOOKUP(B136,[2]Упутство!$BE$2:$BF$1740,2,FALSE))</f>
        <v>Централно грејање</v>
      </c>
      <c r="D136" s="98"/>
      <c r="E136" s="98"/>
      <c r="F136" s="98">
        <v>0</v>
      </c>
      <c r="G136" s="98">
        <v>0</v>
      </c>
      <c r="H136" s="98"/>
      <c r="I136" s="98"/>
      <c r="J136" s="133">
        <v>0</v>
      </c>
      <c r="K136" s="133">
        <v>0</v>
      </c>
      <c r="L136" s="276">
        <v>0</v>
      </c>
      <c r="M136" s="276">
        <v>0</v>
      </c>
      <c r="N136" s="92">
        <f t="shared" si="22"/>
        <v>0</v>
      </c>
      <c r="O136" s="92">
        <f t="shared" si="27"/>
        <v>0</v>
      </c>
      <c r="P136" s="94"/>
      <c r="Q136" s="188">
        <v>0</v>
      </c>
      <c r="R136" s="446"/>
      <c r="S136" s="447"/>
      <c r="T136" s="447"/>
      <c r="U136" s="447"/>
      <c r="V136" s="447"/>
      <c r="W136" s="447"/>
      <c r="X136" s="447"/>
      <c r="Y136" s="447"/>
      <c r="Z136" s="447"/>
      <c r="AA136" s="448"/>
      <c r="AH136" s="409"/>
      <c r="AI136" s="410"/>
      <c r="AJ136" s="411"/>
      <c r="AK136" s="410"/>
      <c r="AT136" s="449"/>
      <c r="AU136" s="450"/>
      <c r="AX136" s="414"/>
      <c r="AY136" s="414"/>
      <c r="AZ136" s="414"/>
      <c r="BA136" s="415"/>
      <c r="BB136" s="417"/>
      <c r="BC136" s="415"/>
      <c r="BD136" s="414"/>
      <c r="BE136" s="414"/>
      <c r="BF136" s="415"/>
      <c r="BG136" s="451"/>
    </row>
    <row r="137" spans="1:90" s="408" customFormat="1" ht="1.1499999999999999" hidden="1" customHeight="1" x14ac:dyDescent="0.25">
      <c r="A137" s="184" t="s">
        <v>38</v>
      </c>
      <c r="B137" s="161">
        <v>425113</v>
      </c>
      <c r="C137" s="162" t="str">
        <f>IF(B137="","",VLOOKUP(B137,[2]Упутство!$BE$2:$BF$1740,2,FALSE))</f>
        <v>Молерски радови</v>
      </c>
      <c r="D137" s="113">
        <v>0</v>
      </c>
      <c r="E137" s="113">
        <v>0</v>
      </c>
      <c r="F137" s="113">
        <v>0</v>
      </c>
      <c r="G137" s="113">
        <v>0</v>
      </c>
      <c r="H137" s="113">
        <v>0</v>
      </c>
      <c r="I137" s="113">
        <v>0</v>
      </c>
      <c r="J137" s="135">
        <v>0</v>
      </c>
      <c r="K137" s="135">
        <v>0</v>
      </c>
      <c r="L137" s="276">
        <v>0</v>
      </c>
      <c r="M137" s="276">
        <v>0</v>
      </c>
      <c r="N137" s="163">
        <f t="shared" si="22"/>
        <v>0</v>
      </c>
      <c r="O137" s="163">
        <f t="shared" si="27"/>
        <v>0</v>
      </c>
      <c r="P137" s="164"/>
      <c r="Q137" s="189">
        <v>0</v>
      </c>
      <c r="R137" s="446"/>
      <c r="S137" s="447"/>
      <c r="T137" s="447"/>
      <c r="U137" s="447"/>
      <c r="V137" s="447"/>
      <c r="W137" s="447"/>
      <c r="X137" s="447"/>
      <c r="Y137" s="447"/>
      <c r="Z137" s="447"/>
      <c r="AA137" s="448"/>
      <c r="AH137" s="409"/>
      <c r="AI137" s="410"/>
      <c r="AJ137" s="411"/>
      <c r="AK137" s="410"/>
      <c r="AT137" s="449"/>
      <c r="AU137" s="450"/>
      <c r="AX137" s="414"/>
      <c r="AY137" s="414"/>
      <c r="AZ137" s="414"/>
      <c r="BA137" s="415"/>
      <c r="BB137" s="417"/>
      <c r="BC137" s="415"/>
      <c r="BD137" s="414"/>
      <c r="BE137" s="414"/>
      <c r="BF137" s="415"/>
      <c r="BG137" s="451"/>
    </row>
    <row r="138" spans="1:90" s="99" customFormat="1" ht="31.15" customHeight="1" x14ac:dyDescent="0.25">
      <c r="A138" s="184" t="s">
        <v>38</v>
      </c>
      <c r="B138" s="165">
        <v>425114</v>
      </c>
      <c r="C138" s="166" t="str">
        <f>IF(B138="","",VLOOKUP(B138,[2]Упутство!$BE$2:$BF$1740,2,FALSE))</f>
        <v>Радови на крову</v>
      </c>
      <c r="D138" s="113">
        <v>694000</v>
      </c>
      <c r="E138" s="113">
        <v>0</v>
      </c>
      <c r="F138" s="113">
        <v>15000</v>
      </c>
      <c r="G138" s="113">
        <v>500000</v>
      </c>
      <c r="H138" s="113">
        <v>100000</v>
      </c>
      <c r="I138" s="113">
        <v>500000</v>
      </c>
      <c r="J138" s="135">
        <v>100000</v>
      </c>
      <c r="K138" s="135">
        <v>500000</v>
      </c>
      <c r="L138" s="316">
        <v>0</v>
      </c>
      <c r="M138" s="316">
        <v>0</v>
      </c>
      <c r="N138" s="163">
        <f t="shared" si="22"/>
        <v>100000</v>
      </c>
      <c r="O138" s="163">
        <f t="shared" si="27"/>
        <v>500000</v>
      </c>
      <c r="P138" s="68">
        <f t="shared" ref="P138:P144" si="30">(L138*1)/J138</f>
        <v>0</v>
      </c>
      <c r="Q138" s="164">
        <v>0</v>
      </c>
      <c r="R138" s="446"/>
      <c r="S138" s="447"/>
      <c r="T138" s="387"/>
      <c r="U138" s="387"/>
      <c r="V138" s="387"/>
      <c r="W138" s="387"/>
      <c r="X138" s="387"/>
      <c r="Y138" s="387"/>
      <c r="Z138" s="387"/>
      <c r="AA138" s="4"/>
      <c r="AB138" s="3"/>
      <c r="AC138" s="3"/>
      <c r="AD138" s="3"/>
      <c r="AE138" s="3"/>
      <c r="AF138" s="3"/>
      <c r="AG138" s="3"/>
      <c r="AH138" s="383"/>
      <c r="AI138" s="384"/>
      <c r="AJ138" s="385"/>
      <c r="AK138" s="384"/>
      <c r="AL138" s="3"/>
      <c r="AM138" s="3"/>
      <c r="AN138" s="3"/>
      <c r="AO138" s="3"/>
      <c r="AP138" s="3"/>
      <c r="AQ138" s="3"/>
      <c r="AR138" s="3"/>
      <c r="AS138" s="3"/>
      <c r="AT138" s="18"/>
      <c r="AU138" s="19"/>
      <c r="AV138" s="3"/>
      <c r="AW138" s="3"/>
      <c r="AX138" s="404"/>
      <c r="AY138" s="404"/>
      <c r="AZ138" s="404"/>
      <c r="BA138" s="405"/>
      <c r="BB138" s="407"/>
      <c r="BC138" s="405"/>
      <c r="BD138" s="404"/>
      <c r="BE138" s="404"/>
      <c r="BF138" s="405"/>
      <c r="BG138" s="431"/>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c r="CK138" s="3"/>
      <c r="CL138" s="3"/>
    </row>
    <row r="139" spans="1:90" s="3" customFormat="1" ht="38.450000000000003" customHeight="1" x14ac:dyDescent="0.25">
      <c r="A139" s="181" t="s">
        <v>39</v>
      </c>
      <c r="B139" s="96">
        <v>425191</v>
      </c>
      <c r="C139" s="97" t="str">
        <f>IF(B139="","",VLOOKUP(B139,[2]Упутство!$BE$2:$BF$1740,2,FALSE))</f>
        <v>Текуће поправке и одржавање осталих објеката</v>
      </c>
      <c r="D139" s="69">
        <v>417000</v>
      </c>
      <c r="E139" s="69">
        <v>300000</v>
      </c>
      <c r="F139" s="69">
        <v>0</v>
      </c>
      <c r="G139" s="69">
        <v>0</v>
      </c>
      <c r="H139" s="69">
        <v>0</v>
      </c>
      <c r="I139" s="69">
        <v>0</v>
      </c>
      <c r="J139" s="132">
        <v>0</v>
      </c>
      <c r="K139" s="132">
        <v>0</v>
      </c>
      <c r="L139" s="316">
        <v>0</v>
      </c>
      <c r="M139" s="316">
        <v>0</v>
      </c>
      <c r="N139" s="75">
        <f t="shared" ref="N139:N166" si="31">J139-L139</f>
        <v>0</v>
      </c>
      <c r="O139" s="75">
        <f t="shared" si="27"/>
        <v>0</v>
      </c>
      <c r="P139" s="68" t="e">
        <f t="shared" si="30"/>
        <v>#DIV/0!</v>
      </c>
      <c r="Q139" s="68" t="e">
        <f>(M139*1)/K139</f>
        <v>#DIV/0!</v>
      </c>
      <c r="R139" s="381"/>
      <c r="S139" s="387"/>
      <c r="T139" s="387"/>
      <c r="U139" s="387"/>
      <c r="V139" s="387"/>
      <c r="W139" s="387"/>
      <c r="X139" s="387"/>
      <c r="Y139" s="387"/>
      <c r="Z139" s="387"/>
      <c r="AA139" s="4"/>
      <c r="AH139" s="383"/>
      <c r="AI139" s="384"/>
      <c r="AJ139" s="385"/>
      <c r="AK139" s="384"/>
      <c r="AT139" s="18"/>
      <c r="AU139" s="19"/>
      <c r="AX139" s="404"/>
      <c r="AY139" s="404"/>
      <c r="AZ139" s="404"/>
      <c r="BA139" s="405"/>
      <c r="BB139" s="407"/>
      <c r="BC139" s="405"/>
      <c r="BD139" s="404"/>
      <c r="BE139" s="404"/>
      <c r="BF139" s="405"/>
      <c r="BG139" s="431"/>
    </row>
    <row r="140" spans="1:90" s="3" customFormat="1" ht="41.45" customHeight="1" x14ac:dyDescent="0.25">
      <c r="A140" s="181" t="s">
        <v>40</v>
      </c>
      <c r="B140" s="96">
        <v>425212</v>
      </c>
      <c r="C140" s="97" t="s">
        <v>240</v>
      </c>
      <c r="D140" s="69">
        <v>0</v>
      </c>
      <c r="E140" s="69">
        <v>0</v>
      </c>
      <c r="F140" s="69">
        <v>0</v>
      </c>
      <c r="G140" s="69">
        <v>0</v>
      </c>
      <c r="H140" s="69">
        <v>0</v>
      </c>
      <c r="I140" s="69">
        <v>0</v>
      </c>
      <c r="J140" s="132">
        <v>0</v>
      </c>
      <c r="K140" s="132">
        <v>0</v>
      </c>
      <c r="L140" s="316">
        <v>0</v>
      </c>
      <c r="M140" s="316">
        <v>0</v>
      </c>
      <c r="N140" s="75">
        <f t="shared" si="31"/>
        <v>0</v>
      </c>
      <c r="O140" s="75">
        <f t="shared" si="27"/>
        <v>0</v>
      </c>
      <c r="P140" s="68" t="e">
        <f t="shared" si="30"/>
        <v>#DIV/0!</v>
      </c>
      <c r="Q140" s="68" t="e">
        <f>(M140*1)/K140</f>
        <v>#DIV/0!</v>
      </c>
      <c r="R140" s="381"/>
      <c r="S140" s="387"/>
      <c r="T140" s="387"/>
      <c r="U140" s="387"/>
      <c r="V140" s="387"/>
      <c r="W140" s="387"/>
      <c r="X140" s="387"/>
      <c r="Y140" s="387"/>
      <c r="Z140" s="387"/>
      <c r="AA140" s="4"/>
      <c r="AH140" s="383"/>
      <c r="AI140" s="384"/>
      <c r="AJ140" s="385"/>
      <c r="AK140" s="384"/>
      <c r="AT140" s="18"/>
      <c r="AU140" s="19"/>
      <c r="AX140" s="404"/>
      <c r="AY140" s="404"/>
      <c r="AZ140" s="404"/>
      <c r="BA140" s="405"/>
      <c r="BB140" s="407"/>
      <c r="BC140" s="405"/>
      <c r="BD140" s="404"/>
      <c r="BE140" s="404"/>
      <c r="BF140" s="405"/>
      <c r="BG140" s="431"/>
    </row>
    <row r="141" spans="1:90" s="3" customFormat="1" ht="40.5" customHeight="1" x14ac:dyDescent="0.25">
      <c r="A141" s="181" t="s">
        <v>41</v>
      </c>
      <c r="B141" s="65">
        <v>425219</v>
      </c>
      <c r="C141" s="84" t="str">
        <f>IF(B141="","",VLOOKUP(B141,[2]Упутство!$BE$2:$BF$1740,2,FALSE))</f>
        <v>Остале поправке и одржавање опреме за саобраћај</v>
      </c>
      <c r="D141" s="69">
        <v>0</v>
      </c>
      <c r="E141" s="69">
        <v>0</v>
      </c>
      <c r="F141" s="69">
        <v>0</v>
      </c>
      <c r="G141" s="69">
        <v>0</v>
      </c>
      <c r="H141" s="69">
        <v>0</v>
      </c>
      <c r="I141" s="69">
        <v>0</v>
      </c>
      <c r="J141" s="132">
        <v>0</v>
      </c>
      <c r="K141" s="135">
        <v>0</v>
      </c>
      <c r="L141" s="316">
        <v>0</v>
      </c>
      <c r="M141" s="316">
        <v>0</v>
      </c>
      <c r="N141" s="75">
        <f t="shared" si="31"/>
        <v>0</v>
      </c>
      <c r="O141" s="75">
        <f t="shared" si="27"/>
        <v>0</v>
      </c>
      <c r="P141" s="68" t="e">
        <f t="shared" si="30"/>
        <v>#DIV/0!</v>
      </c>
      <c r="Q141" s="68" t="e">
        <f>(M141*1)/K141</f>
        <v>#DIV/0!</v>
      </c>
      <c r="R141" s="381"/>
      <c r="S141" s="387"/>
      <c r="T141" s="387"/>
      <c r="U141" s="387"/>
      <c r="V141" s="387"/>
      <c r="W141" s="387"/>
      <c r="X141" s="387"/>
      <c r="Y141" s="387"/>
      <c r="Z141" s="387"/>
      <c r="AA141" s="4"/>
      <c r="AH141" s="383"/>
      <c r="AI141" s="384"/>
      <c r="AJ141" s="385"/>
      <c r="AK141" s="384"/>
      <c r="AT141" s="18"/>
      <c r="AU141" s="19"/>
      <c r="AX141" s="404"/>
      <c r="AY141" s="404"/>
      <c r="AZ141" s="404"/>
      <c r="BA141" s="405"/>
      <c r="BB141" s="407"/>
      <c r="BC141" s="405"/>
      <c r="BD141" s="404"/>
      <c r="BE141" s="404"/>
      <c r="BF141" s="405"/>
      <c r="BG141" s="431"/>
    </row>
    <row r="142" spans="1:90" s="3" customFormat="1" ht="28.9" customHeight="1" x14ac:dyDescent="0.25">
      <c r="A142" s="181" t="s">
        <v>42</v>
      </c>
      <c r="B142" s="65">
        <v>425222</v>
      </c>
      <c r="C142" s="84" t="str">
        <f>IF(B142="","",VLOOKUP(B142,[2]Упутство!$BE$2:$BF$1740,2,FALSE))</f>
        <v>Рачунарска опрема</v>
      </c>
      <c r="D142" s="69">
        <v>20000</v>
      </c>
      <c r="E142" s="69">
        <v>0</v>
      </c>
      <c r="F142" s="69">
        <v>15000</v>
      </c>
      <c r="G142" s="69">
        <v>0</v>
      </c>
      <c r="H142" s="69">
        <v>45000</v>
      </c>
      <c r="I142" s="69">
        <v>0</v>
      </c>
      <c r="J142" s="132">
        <v>45000</v>
      </c>
      <c r="K142" s="132">
        <v>0</v>
      </c>
      <c r="L142" s="316">
        <v>11000</v>
      </c>
      <c r="M142" s="316">
        <v>0</v>
      </c>
      <c r="N142" s="75">
        <f t="shared" si="31"/>
        <v>34000</v>
      </c>
      <c r="O142" s="75">
        <f t="shared" si="27"/>
        <v>0</v>
      </c>
      <c r="P142" s="68">
        <f t="shared" si="30"/>
        <v>0.24444444444444444</v>
      </c>
      <c r="Q142" s="68" t="e">
        <f>(M142*1)/K142</f>
        <v>#DIV/0!</v>
      </c>
      <c r="R142" s="381"/>
      <c r="S142" s="387"/>
      <c r="T142" s="387"/>
      <c r="U142" s="387"/>
      <c r="V142" s="387"/>
      <c r="W142" s="387"/>
      <c r="X142" s="387"/>
      <c r="Y142" s="387"/>
      <c r="Z142" s="387"/>
      <c r="AA142" s="4"/>
      <c r="AH142" s="383"/>
      <c r="AI142" s="384"/>
      <c r="AJ142" s="385"/>
      <c r="AK142" s="384"/>
      <c r="AT142" s="18"/>
      <c r="AU142" s="19"/>
      <c r="AX142" s="404"/>
      <c r="AY142" s="404"/>
      <c r="AZ142" s="404"/>
      <c r="BA142" s="405"/>
      <c r="BB142" s="407"/>
      <c r="BC142" s="405"/>
      <c r="BD142" s="404"/>
      <c r="BE142" s="404"/>
      <c r="BF142" s="405"/>
      <c r="BG142" s="431"/>
    </row>
    <row r="143" spans="1:90" s="3" customFormat="1" ht="33.75" customHeight="1" x14ac:dyDescent="0.25">
      <c r="A143" s="181" t="s">
        <v>43</v>
      </c>
      <c r="B143" s="65">
        <v>425223</v>
      </c>
      <c r="C143" s="84" t="str">
        <f>IF(B143="","",VLOOKUP(B143,[2]Упутство!$BE$2:$BF$1740,2,FALSE))</f>
        <v>Опрема за комуникацију</v>
      </c>
      <c r="D143" s="69">
        <v>0</v>
      </c>
      <c r="E143" s="69">
        <v>0</v>
      </c>
      <c r="F143" s="69">
        <v>0</v>
      </c>
      <c r="G143" s="69">
        <v>0</v>
      </c>
      <c r="H143" s="69">
        <v>0</v>
      </c>
      <c r="I143" s="69">
        <v>0</v>
      </c>
      <c r="J143" s="132">
        <v>0</v>
      </c>
      <c r="K143" s="132">
        <v>0</v>
      </c>
      <c r="L143" s="316">
        <v>0</v>
      </c>
      <c r="M143" s="316">
        <v>0</v>
      </c>
      <c r="N143" s="75">
        <f t="shared" si="31"/>
        <v>0</v>
      </c>
      <c r="O143" s="75">
        <f t="shared" si="27"/>
        <v>0</v>
      </c>
      <c r="P143" s="68" t="e">
        <f t="shared" si="30"/>
        <v>#DIV/0!</v>
      </c>
      <c r="Q143" s="68">
        <v>0</v>
      </c>
      <c r="R143" s="381"/>
      <c r="S143" s="387"/>
      <c r="T143" s="387"/>
      <c r="U143" s="387"/>
      <c r="V143" s="387"/>
      <c r="W143" s="387"/>
      <c r="X143" s="387"/>
      <c r="Y143" s="387"/>
      <c r="Z143" s="387"/>
      <c r="AA143" s="4"/>
      <c r="AH143" s="383"/>
      <c r="AI143" s="384"/>
      <c r="AJ143" s="385"/>
      <c r="AK143" s="384"/>
      <c r="AT143" s="18"/>
      <c r="AU143" s="19"/>
      <c r="AX143" s="404"/>
      <c r="AY143" s="404"/>
      <c r="AZ143" s="404"/>
      <c r="BA143" s="405"/>
      <c r="BB143" s="407"/>
      <c r="BC143" s="405"/>
      <c r="BD143" s="404"/>
      <c r="BE143" s="404"/>
      <c r="BF143" s="405"/>
      <c r="BG143" s="431"/>
    </row>
    <row r="144" spans="1:90" s="3" customFormat="1" ht="33.75" customHeight="1" x14ac:dyDescent="0.25">
      <c r="A144" s="181" t="s">
        <v>44</v>
      </c>
      <c r="B144" s="65">
        <v>425229</v>
      </c>
      <c r="C144" s="84" t="str">
        <f>IF(B144="","",VLOOKUP(B144,[2]Упутство!$BE$2:$BF$1740,2,FALSE))</f>
        <v>Остале поправке и одржавање административне опреме</v>
      </c>
      <c r="D144" s="69">
        <v>0</v>
      </c>
      <c r="E144" s="69">
        <v>0</v>
      </c>
      <c r="F144" s="69">
        <v>0</v>
      </c>
      <c r="G144" s="69">
        <v>0</v>
      </c>
      <c r="H144" s="69">
        <v>0</v>
      </c>
      <c r="I144" s="69">
        <v>0</v>
      </c>
      <c r="J144" s="132">
        <v>0</v>
      </c>
      <c r="K144" s="132">
        <v>0</v>
      </c>
      <c r="L144" s="316">
        <v>4000</v>
      </c>
      <c r="M144" s="316">
        <v>0</v>
      </c>
      <c r="N144" s="75">
        <f t="shared" si="31"/>
        <v>-4000</v>
      </c>
      <c r="O144" s="75">
        <f t="shared" si="27"/>
        <v>0</v>
      </c>
      <c r="P144" s="68" t="e">
        <f t="shared" si="30"/>
        <v>#DIV/0!</v>
      </c>
      <c r="Q144" s="68">
        <v>0</v>
      </c>
      <c r="R144" s="381"/>
      <c r="S144" s="387"/>
      <c r="T144" s="387"/>
      <c r="U144" s="387"/>
      <c r="V144" s="387"/>
      <c r="W144" s="387"/>
      <c r="X144" s="387"/>
      <c r="Y144" s="387"/>
      <c r="Z144" s="387"/>
      <c r="AA144" s="4"/>
      <c r="AH144" s="383"/>
      <c r="AI144" s="384"/>
      <c r="AJ144" s="385"/>
      <c r="AK144" s="384"/>
      <c r="AT144" s="18"/>
      <c r="AU144" s="19"/>
      <c r="AX144" s="404"/>
      <c r="AY144" s="404"/>
      <c r="AZ144" s="404"/>
      <c r="BA144" s="405"/>
      <c r="BB144" s="407"/>
      <c r="BC144" s="405"/>
      <c r="BD144" s="404"/>
      <c r="BE144" s="404"/>
      <c r="BF144" s="405"/>
      <c r="BG144" s="431"/>
    </row>
    <row r="145" spans="1:90" s="3" customFormat="1" ht="33.6" customHeight="1" x14ac:dyDescent="0.25">
      <c r="A145" s="192" t="s">
        <v>45</v>
      </c>
      <c r="B145" s="61">
        <v>426000</v>
      </c>
      <c r="C145" s="83" t="str">
        <f>IF(B145="","",VLOOKUP(B145,[2]Упутство!$BE$2:$BF$1740,2,FALSE))</f>
        <v>Материјал</v>
      </c>
      <c r="D145" s="73">
        <f>SUM(D146:D158)</f>
        <v>410000</v>
      </c>
      <c r="E145" s="73">
        <f t="shared" ref="E145" si="32">SUM(E146:E159)</f>
        <v>0</v>
      </c>
      <c r="F145" s="73">
        <f t="shared" ref="F145:M145" si="33">SUM(F146:F159)</f>
        <v>350000</v>
      </c>
      <c r="G145" s="73">
        <f t="shared" si="33"/>
        <v>300000</v>
      </c>
      <c r="H145" s="73">
        <f t="shared" si="33"/>
        <v>400000</v>
      </c>
      <c r="I145" s="73">
        <f t="shared" si="33"/>
        <v>300000</v>
      </c>
      <c r="J145" s="73">
        <f t="shared" si="33"/>
        <v>400000</v>
      </c>
      <c r="K145" s="73">
        <f t="shared" si="33"/>
        <v>300000</v>
      </c>
      <c r="L145" s="136">
        <f>SUM(L146:L159)</f>
        <v>318000</v>
      </c>
      <c r="M145" s="136">
        <f t="shared" si="33"/>
        <v>0</v>
      </c>
      <c r="N145" s="73">
        <f t="shared" si="31"/>
        <v>82000</v>
      </c>
      <c r="O145" s="73">
        <f t="shared" si="27"/>
        <v>300000</v>
      </c>
      <c r="P145" s="179">
        <f>(L145*1)/J145</f>
        <v>0.79500000000000004</v>
      </c>
      <c r="Q145" s="179">
        <f>(M145*1)/K145</f>
        <v>0</v>
      </c>
      <c r="R145" s="381"/>
      <c r="S145" s="387"/>
      <c r="T145" s="387"/>
      <c r="U145" s="387"/>
      <c r="V145" s="387"/>
      <c r="W145" s="387"/>
      <c r="X145" s="387"/>
      <c r="Y145" s="387"/>
      <c r="Z145" s="387"/>
      <c r="AA145" s="4"/>
      <c r="AH145" s="383"/>
      <c r="AI145" s="384"/>
      <c r="AJ145" s="385"/>
      <c r="AK145" s="384"/>
      <c r="AT145" s="18"/>
      <c r="AU145" s="19"/>
      <c r="AX145" s="404"/>
      <c r="AY145" s="404"/>
      <c r="AZ145" s="404"/>
      <c r="BA145" s="405"/>
      <c r="BB145" s="407"/>
      <c r="BC145" s="405"/>
      <c r="BD145" s="404"/>
      <c r="BE145" s="404"/>
      <c r="BF145" s="405"/>
      <c r="BG145" s="431"/>
    </row>
    <row r="146" spans="1:90" s="3" customFormat="1" ht="33" customHeight="1" x14ac:dyDescent="0.25">
      <c r="A146" s="181" t="s">
        <v>46</v>
      </c>
      <c r="B146" s="65">
        <v>426111</v>
      </c>
      <c r="C146" s="84" t="str">
        <f>IF(B146="","",VLOOKUP(B146,[2]Упутство!$BE$2:$BF$1740,2,FALSE))</f>
        <v>Канцеларијски материјал</v>
      </c>
      <c r="D146" s="69">
        <v>152000</v>
      </c>
      <c r="E146" s="69">
        <v>0</v>
      </c>
      <c r="F146" s="113">
        <v>170000</v>
      </c>
      <c r="G146" s="113">
        <v>100000</v>
      </c>
      <c r="H146" s="69">
        <v>190000</v>
      </c>
      <c r="I146" s="69">
        <v>100000</v>
      </c>
      <c r="J146" s="132">
        <v>190000</v>
      </c>
      <c r="K146" s="132">
        <v>100000</v>
      </c>
      <c r="L146" s="316">
        <v>141000</v>
      </c>
      <c r="M146" s="316">
        <v>0</v>
      </c>
      <c r="N146" s="75">
        <f t="shared" si="31"/>
        <v>49000</v>
      </c>
      <c r="O146" s="75">
        <f t="shared" si="27"/>
        <v>100000</v>
      </c>
      <c r="P146" s="68">
        <f t="shared" ref="P146:P159" si="34">(L146*1)/J146</f>
        <v>0.74210526315789471</v>
      </c>
      <c r="Q146" s="68">
        <f t="shared" ref="Q146:Q157" si="35">(M146*1)/K146</f>
        <v>0</v>
      </c>
      <c r="R146" s="381"/>
      <c r="S146" s="387"/>
      <c r="T146" s="474"/>
      <c r="U146" s="474"/>
      <c r="V146" s="474"/>
      <c r="W146" s="474"/>
      <c r="X146" s="474"/>
      <c r="Y146" s="474"/>
      <c r="Z146" s="474"/>
      <c r="AA146" s="475"/>
      <c r="AB146" s="419"/>
      <c r="AC146" s="419"/>
      <c r="AD146" s="419"/>
      <c r="AE146" s="419"/>
      <c r="AF146" s="419"/>
      <c r="AG146" s="419"/>
      <c r="AH146" s="420"/>
      <c r="AI146" s="421"/>
      <c r="AJ146" s="422"/>
      <c r="AK146" s="421"/>
      <c r="AL146" s="419"/>
      <c r="AM146" s="419"/>
      <c r="AN146" s="419"/>
      <c r="AO146" s="419"/>
      <c r="AP146" s="419"/>
      <c r="AQ146" s="419"/>
      <c r="AR146" s="419"/>
      <c r="AS146" s="419"/>
      <c r="AT146" s="476"/>
      <c r="AU146" s="477"/>
      <c r="AV146" s="419"/>
      <c r="AW146" s="419"/>
      <c r="AX146" s="425"/>
      <c r="AY146" s="425"/>
      <c r="AZ146" s="425"/>
      <c r="BA146" s="426"/>
      <c r="BB146" s="428"/>
      <c r="BC146" s="426"/>
      <c r="BD146" s="425"/>
      <c r="BE146" s="425"/>
      <c r="BF146" s="426"/>
      <c r="BG146" s="478"/>
      <c r="BH146" s="419"/>
      <c r="BI146" s="419"/>
      <c r="BJ146" s="419"/>
      <c r="BK146" s="419"/>
      <c r="BL146" s="419"/>
      <c r="BM146" s="419"/>
      <c r="BN146" s="419"/>
      <c r="BO146" s="419"/>
      <c r="BP146" s="419"/>
      <c r="BQ146" s="419"/>
      <c r="BR146" s="419"/>
      <c r="BS146" s="419"/>
      <c r="BT146" s="419"/>
      <c r="BU146" s="419"/>
      <c r="BV146" s="419"/>
      <c r="BW146" s="419"/>
      <c r="BX146" s="419"/>
      <c r="BY146" s="419"/>
      <c r="BZ146" s="419"/>
      <c r="CA146" s="419"/>
      <c r="CB146" s="419"/>
      <c r="CC146" s="419"/>
      <c r="CD146" s="419"/>
      <c r="CE146" s="419"/>
      <c r="CF146" s="419"/>
      <c r="CG146" s="419"/>
      <c r="CH146" s="419"/>
      <c r="CI146" s="419"/>
      <c r="CJ146" s="419"/>
      <c r="CK146" s="419"/>
      <c r="CL146" s="419"/>
    </row>
    <row r="147" spans="1:90" s="419" customFormat="1" ht="30.75" customHeight="1" x14ac:dyDescent="0.25">
      <c r="A147" s="184" t="s">
        <v>47</v>
      </c>
      <c r="B147" s="100">
        <v>426131</v>
      </c>
      <c r="C147" s="101" t="str">
        <f>IF(B147="","",VLOOKUP(B147,[2]Упутство!$BE$2:$BF$1740,2,FALSE))</f>
        <v>Цвеће и зеленило</v>
      </c>
      <c r="D147" s="112">
        <v>54000</v>
      </c>
      <c r="E147" s="112">
        <v>0</v>
      </c>
      <c r="F147" s="113">
        <v>10000</v>
      </c>
      <c r="G147" s="113">
        <v>0</v>
      </c>
      <c r="H147" s="112">
        <v>30000</v>
      </c>
      <c r="I147" s="112">
        <v>0</v>
      </c>
      <c r="J147" s="176">
        <v>30000</v>
      </c>
      <c r="K147" s="176">
        <v>0</v>
      </c>
      <c r="L147" s="316">
        <v>20000</v>
      </c>
      <c r="M147" s="316"/>
      <c r="N147" s="102">
        <f t="shared" si="31"/>
        <v>10000</v>
      </c>
      <c r="O147" s="75">
        <f t="shared" si="27"/>
        <v>0</v>
      </c>
      <c r="P147" s="68">
        <f t="shared" si="34"/>
        <v>0.66666666666666663</v>
      </c>
      <c r="Q147" s="68" t="e">
        <f t="shared" si="35"/>
        <v>#DIV/0!</v>
      </c>
      <c r="R147" s="418"/>
      <c r="S147" s="474"/>
      <c r="T147" s="387"/>
      <c r="U147" s="387"/>
      <c r="V147" s="387"/>
      <c r="W147" s="387"/>
      <c r="X147" s="387"/>
      <c r="Y147" s="387"/>
      <c r="Z147" s="387"/>
      <c r="AA147" s="4"/>
      <c r="AB147" s="3"/>
      <c r="AC147" s="3"/>
      <c r="AD147" s="3"/>
      <c r="AE147" s="3"/>
      <c r="AF147" s="3"/>
      <c r="AG147" s="3"/>
      <c r="AH147" s="383"/>
      <c r="AI147" s="384"/>
      <c r="AJ147" s="385"/>
      <c r="AK147" s="384"/>
      <c r="AL147" s="3"/>
      <c r="AM147" s="3"/>
      <c r="AN147" s="3"/>
      <c r="AO147" s="3"/>
      <c r="AP147" s="3"/>
      <c r="AQ147" s="3"/>
      <c r="AR147" s="3"/>
      <c r="AS147" s="3"/>
      <c r="AT147" s="18"/>
      <c r="AU147" s="19"/>
      <c r="AV147" s="3"/>
      <c r="AW147" s="3"/>
      <c r="AX147" s="404"/>
      <c r="AY147" s="404"/>
      <c r="AZ147" s="404"/>
      <c r="BA147" s="405"/>
      <c r="BB147" s="407"/>
      <c r="BC147" s="405"/>
      <c r="BD147" s="404"/>
      <c r="BE147" s="404"/>
      <c r="BF147" s="405"/>
      <c r="BG147" s="431"/>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c r="CK147" s="3"/>
      <c r="CL147" s="3"/>
    </row>
    <row r="148" spans="1:90" s="3" customFormat="1" ht="40.5" customHeight="1" x14ac:dyDescent="0.25">
      <c r="A148" s="181" t="s">
        <v>48</v>
      </c>
      <c r="B148" s="65">
        <v>426311</v>
      </c>
      <c r="C148" s="84" t="str">
        <f>IF(B148="","",VLOOKUP(B148,[2]Упутство!$BE$2:$BF$1740,2,FALSE))</f>
        <v>Стручна литература за редовне потребе запослених</v>
      </c>
      <c r="D148" s="69">
        <v>0</v>
      </c>
      <c r="E148" s="69">
        <v>0</v>
      </c>
      <c r="F148" s="113">
        <v>0</v>
      </c>
      <c r="G148" s="113">
        <v>0</v>
      </c>
      <c r="H148" s="69">
        <v>0</v>
      </c>
      <c r="I148" s="69">
        <v>0</v>
      </c>
      <c r="J148" s="132">
        <v>0</v>
      </c>
      <c r="K148" s="132">
        <v>0</v>
      </c>
      <c r="L148" s="316">
        <v>0</v>
      </c>
      <c r="M148" s="316">
        <v>0</v>
      </c>
      <c r="N148" s="75">
        <f t="shared" si="31"/>
        <v>0</v>
      </c>
      <c r="O148" s="75">
        <f t="shared" si="27"/>
        <v>0</v>
      </c>
      <c r="P148" s="68" t="e">
        <f t="shared" si="34"/>
        <v>#DIV/0!</v>
      </c>
      <c r="Q148" s="68" t="e">
        <f t="shared" si="35"/>
        <v>#DIV/0!</v>
      </c>
      <c r="R148" s="381"/>
      <c r="S148" s="387"/>
      <c r="T148" s="387"/>
      <c r="U148" s="387"/>
      <c r="V148" s="387"/>
      <c r="W148" s="387"/>
      <c r="X148" s="387"/>
      <c r="Y148" s="387"/>
      <c r="Z148" s="387"/>
      <c r="AA148" s="4"/>
      <c r="AH148" s="383"/>
      <c r="AI148" s="384"/>
      <c r="AJ148" s="385"/>
      <c r="AK148" s="384"/>
      <c r="AT148" s="18"/>
      <c r="AU148" s="19"/>
      <c r="AX148" s="404"/>
      <c r="AY148" s="404"/>
      <c r="AZ148" s="404"/>
      <c r="BA148" s="405"/>
      <c r="BB148" s="407"/>
      <c r="BC148" s="405"/>
      <c r="BD148" s="404"/>
      <c r="BE148" s="404"/>
      <c r="BF148" s="405"/>
      <c r="BG148" s="431"/>
    </row>
    <row r="149" spans="1:90" s="3" customFormat="1" ht="34.5" customHeight="1" x14ac:dyDescent="0.25">
      <c r="A149" s="181" t="s">
        <v>49</v>
      </c>
      <c r="B149" s="65">
        <v>426611</v>
      </c>
      <c r="C149" s="84" t="str">
        <f>IF(B149="","",VLOOKUP(B149,[2]Упутство!$BE$2:$BF$1740,2,FALSE))</f>
        <v>Материјали за образовање</v>
      </c>
      <c r="D149" s="69">
        <v>6000</v>
      </c>
      <c r="E149" s="69">
        <v>0</v>
      </c>
      <c r="F149" s="113">
        <v>10000</v>
      </c>
      <c r="G149" s="113">
        <v>100000</v>
      </c>
      <c r="H149" s="69">
        <v>20000</v>
      </c>
      <c r="I149" s="69">
        <v>100000</v>
      </c>
      <c r="J149" s="132">
        <v>20000</v>
      </c>
      <c r="K149" s="132">
        <v>100000</v>
      </c>
      <c r="L149" s="316">
        <v>14000</v>
      </c>
      <c r="M149" s="316">
        <v>0</v>
      </c>
      <c r="N149" s="75">
        <f t="shared" si="31"/>
        <v>6000</v>
      </c>
      <c r="O149" s="75">
        <f t="shared" si="27"/>
        <v>100000</v>
      </c>
      <c r="P149" s="68">
        <f t="shared" si="34"/>
        <v>0.7</v>
      </c>
      <c r="Q149" s="68">
        <f t="shared" si="35"/>
        <v>0</v>
      </c>
      <c r="R149" s="381"/>
      <c r="S149" s="387"/>
      <c r="T149" s="387"/>
      <c r="U149" s="387"/>
      <c r="V149" s="387"/>
      <c r="W149" s="387"/>
      <c r="X149" s="387"/>
      <c r="Y149" s="387"/>
      <c r="Z149" s="387"/>
      <c r="AA149" s="4"/>
      <c r="AH149" s="383"/>
      <c r="AI149" s="384"/>
      <c r="AJ149" s="385"/>
      <c r="AK149" s="384"/>
      <c r="AT149" s="18"/>
      <c r="AU149" s="19"/>
      <c r="AX149" s="404"/>
      <c r="AY149" s="404"/>
      <c r="AZ149" s="404"/>
      <c r="BA149" s="405"/>
      <c r="BB149" s="407"/>
      <c r="BC149" s="405"/>
      <c r="BD149" s="404"/>
      <c r="BE149" s="404"/>
      <c r="BF149" s="405"/>
      <c r="BG149" s="431"/>
    </row>
    <row r="150" spans="1:90" s="3" customFormat="1" ht="28.9" customHeight="1" x14ac:dyDescent="0.25">
      <c r="A150" s="181" t="s">
        <v>50</v>
      </c>
      <c r="B150" s="65">
        <v>426412</v>
      </c>
      <c r="C150" s="84" t="str">
        <f>IF(B150="","",VLOOKUP(B150,[2]Упутство!$BE$2:$BF$1740,2,FALSE))</f>
        <v>Дизел гориво</v>
      </c>
      <c r="D150" s="69">
        <v>6000</v>
      </c>
      <c r="E150" s="69">
        <v>0</v>
      </c>
      <c r="F150" s="113">
        <v>10000</v>
      </c>
      <c r="G150" s="113">
        <v>0</v>
      </c>
      <c r="H150" s="69">
        <v>10000</v>
      </c>
      <c r="I150" s="69">
        <v>0</v>
      </c>
      <c r="J150" s="132">
        <v>10000</v>
      </c>
      <c r="K150" s="132">
        <v>0</v>
      </c>
      <c r="L150" s="316">
        <v>0</v>
      </c>
      <c r="M150" s="316">
        <v>0</v>
      </c>
      <c r="N150" s="75">
        <f t="shared" si="31"/>
        <v>10000</v>
      </c>
      <c r="O150" s="75">
        <f t="shared" si="27"/>
        <v>0</v>
      </c>
      <c r="P150" s="68">
        <f t="shared" si="34"/>
        <v>0</v>
      </c>
      <c r="Q150" s="68" t="e">
        <f t="shared" si="35"/>
        <v>#DIV/0!</v>
      </c>
      <c r="R150" s="381"/>
      <c r="S150" s="387"/>
      <c r="T150" s="387"/>
      <c r="U150" s="387"/>
      <c r="V150" s="387"/>
      <c r="W150" s="387"/>
      <c r="X150" s="387"/>
      <c r="Y150" s="387"/>
      <c r="Z150" s="387"/>
      <c r="AA150" s="4"/>
      <c r="AH150" s="383"/>
      <c r="AI150" s="384"/>
      <c r="AJ150" s="385"/>
      <c r="AK150" s="384"/>
      <c r="AT150" s="18"/>
      <c r="AU150" s="19"/>
      <c r="AX150" s="404"/>
      <c r="AY150" s="404"/>
      <c r="AZ150" s="404"/>
      <c r="BA150" s="405"/>
      <c r="BB150" s="407"/>
      <c r="BC150" s="405"/>
      <c r="BD150" s="404"/>
      <c r="BE150" s="404"/>
      <c r="BF150" s="405"/>
      <c r="BG150" s="431"/>
    </row>
    <row r="151" spans="1:90" s="3" customFormat="1" ht="27.75" customHeight="1" x14ac:dyDescent="0.25">
      <c r="A151" s="181" t="s">
        <v>51</v>
      </c>
      <c r="B151" s="65">
        <v>426621</v>
      </c>
      <c r="C151" s="84" t="str">
        <f>IF(B151="","",VLOOKUP(B151,[2]Упутство!$BE$2:$BF$1740,2,FALSE))</f>
        <v>Материјали за културу</v>
      </c>
      <c r="D151" s="69">
        <v>41000</v>
      </c>
      <c r="E151" s="69">
        <v>0</v>
      </c>
      <c r="F151" s="113">
        <v>10000</v>
      </c>
      <c r="G151" s="113">
        <v>100000</v>
      </c>
      <c r="H151" s="69">
        <v>10000</v>
      </c>
      <c r="I151" s="69">
        <v>100000</v>
      </c>
      <c r="J151" s="132">
        <v>10000</v>
      </c>
      <c r="K151" s="132">
        <v>100000</v>
      </c>
      <c r="L151" s="316">
        <v>2000</v>
      </c>
      <c r="M151" s="316"/>
      <c r="N151" s="75">
        <f t="shared" si="31"/>
        <v>8000</v>
      </c>
      <c r="O151" s="75">
        <f t="shared" si="27"/>
        <v>100000</v>
      </c>
      <c r="P151" s="68">
        <f t="shared" si="34"/>
        <v>0.2</v>
      </c>
      <c r="Q151" s="68">
        <f t="shared" si="35"/>
        <v>0</v>
      </c>
      <c r="R151" s="381"/>
      <c r="S151" s="387"/>
      <c r="T151" s="387"/>
      <c r="U151" s="387"/>
      <c r="V151" s="387"/>
      <c r="W151" s="387"/>
      <c r="X151" s="387"/>
      <c r="Y151" s="387"/>
      <c r="Z151" s="387"/>
      <c r="AA151" s="4"/>
      <c r="AH151" s="383"/>
      <c r="AI151" s="384"/>
      <c r="AJ151" s="385"/>
      <c r="AK151" s="384"/>
      <c r="AT151" s="18"/>
      <c r="AU151" s="19"/>
      <c r="AX151" s="404"/>
      <c r="AY151" s="404"/>
      <c r="AZ151" s="404"/>
      <c r="BA151" s="405"/>
      <c r="BB151" s="407"/>
      <c r="BC151" s="405"/>
      <c r="BD151" s="404"/>
      <c r="BE151" s="404"/>
      <c r="BF151" s="405"/>
      <c r="BG151" s="431"/>
    </row>
    <row r="152" spans="1:90" s="3" customFormat="1" ht="38.450000000000003" customHeight="1" x14ac:dyDescent="0.25">
      <c r="A152" s="181" t="s">
        <v>52</v>
      </c>
      <c r="B152" s="65">
        <v>426791</v>
      </c>
      <c r="C152" s="84" t="str">
        <f>IF(B152="","",VLOOKUP(B152,[2]Упутство!$BE$2:$BF$1740,2,FALSE))</f>
        <v>Остали медицински и лабораторијски материјали</v>
      </c>
      <c r="D152" s="69">
        <v>0</v>
      </c>
      <c r="E152" s="69">
        <v>0</v>
      </c>
      <c r="F152" s="113">
        <v>10000</v>
      </c>
      <c r="G152" s="113">
        <v>0</v>
      </c>
      <c r="H152" s="69">
        <v>10000</v>
      </c>
      <c r="I152" s="69">
        <v>0</v>
      </c>
      <c r="J152" s="132">
        <v>10000</v>
      </c>
      <c r="K152" s="135">
        <v>0</v>
      </c>
      <c r="L152" s="316">
        <v>2000</v>
      </c>
      <c r="M152" s="316">
        <v>0</v>
      </c>
      <c r="N152" s="75">
        <f t="shared" si="31"/>
        <v>8000</v>
      </c>
      <c r="O152" s="75">
        <f t="shared" si="27"/>
        <v>0</v>
      </c>
      <c r="P152" s="68">
        <f t="shared" si="34"/>
        <v>0.2</v>
      </c>
      <c r="Q152" s="68" t="e">
        <f t="shared" si="35"/>
        <v>#DIV/0!</v>
      </c>
      <c r="R152" s="381"/>
      <c r="S152" s="387"/>
      <c r="T152" s="387"/>
      <c r="U152" s="387"/>
      <c r="V152" s="387"/>
      <c r="W152" s="387"/>
      <c r="X152" s="387"/>
      <c r="Y152" s="387"/>
      <c r="Z152" s="387"/>
      <c r="AA152" s="4"/>
      <c r="AH152" s="383"/>
      <c r="AI152" s="384"/>
      <c r="AJ152" s="385"/>
      <c r="AK152" s="384"/>
      <c r="AT152" s="18"/>
      <c r="AU152" s="19"/>
      <c r="AX152" s="404"/>
      <c r="AY152" s="404"/>
      <c r="AZ152" s="404"/>
      <c r="BA152" s="405"/>
      <c r="BB152" s="407"/>
      <c r="BC152" s="405"/>
      <c r="BD152" s="404"/>
      <c r="BE152" s="404"/>
      <c r="BF152" s="405"/>
      <c r="BG152" s="431"/>
    </row>
    <row r="153" spans="1:90" s="3" customFormat="1" ht="27" customHeight="1" x14ac:dyDescent="0.25">
      <c r="A153" s="181" t="s">
        <v>53</v>
      </c>
      <c r="B153" s="65">
        <v>426811</v>
      </c>
      <c r="C153" s="84" t="str">
        <f>IF(B153="","",VLOOKUP(B153,[2]Упутство!$BE$2:$BF$1740,2,FALSE))</f>
        <v>Хемијска средства за чишћење</v>
      </c>
      <c r="D153" s="69">
        <v>4000</v>
      </c>
      <c r="E153" s="69">
        <v>0</v>
      </c>
      <c r="F153" s="113">
        <v>10000</v>
      </c>
      <c r="G153" s="113">
        <v>0</v>
      </c>
      <c r="H153" s="69">
        <v>10000</v>
      </c>
      <c r="I153" s="69">
        <v>0</v>
      </c>
      <c r="J153" s="132">
        <v>10000</v>
      </c>
      <c r="K153" s="135">
        <v>0</v>
      </c>
      <c r="L153" s="316">
        <v>14000</v>
      </c>
      <c r="M153" s="316">
        <v>0</v>
      </c>
      <c r="N153" s="75">
        <f t="shared" si="31"/>
        <v>-4000</v>
      </c>
      <c r="O153" s="75">
        <f t="shared" si="27"/>
        <v>0</v>
      </c>
      <c r="P153" s="68">
        <f t="shared" si="34"/>
        <v>1.4</v>
      </c>
      <c r="Q153" s="68" t="e">
        <f t="shared" si="35"/>
        <v>#DIV/0!</v>
      </c>
      <c r="R153" s="381"/>
      <c r="S153" s="387"/>
      <c r="T153" s="387"/>
      <c r="U153" s="387"/>
      <c r="V153" s="387"/>
      <c r="W153" s="387"/>
      <c r="X153" s="387"/>
      <c r="Y153" s="387"/>
      <c r="Z153" s="387"/>
      <c r="AA153" s="4"/>
      <c r="AH153" s="383"/>
      <c r="AI153" s="384"/>
      <c r="AJ153" s="385"/>
      <c r="AK153" s="384"/>
      <c r="AT153" s="18"/>
      <c r="AU153" s="19"/>
      <c r="AX153" s="404"/>
      <c r="AY153" s="404"/>
      <c r="AZ153" s="404"/>
      <c r="BA153" s="405"/>
      <c r="BB153" s="407"/>
      <c r="BC153" s="405"/>
      <c r="BD153" s="404"/>
      <c r="BE153" s="404"/>
      <c r="BF153" s="405"/>
      <c r="BG153" s="431"/>
    </row>
    <row r="154" spans="1:90" s="3" customFormat="1" ht="27.75" customHeight="1" x14ac:dyDescent="0.25">
      <c r="A154" s="181" t="s">
        <v>54</v>
      </c>
      <c r="B154" s="65">
        <v>426812</v>
      </c>
      <c r="C154" s="84" t="str">
        <f>IF(B154="","",VLOOKUP(B154,[2]Упутство!$BE$2:$BF$1740,2,FALSE))</f>
        <v>Инвентар за одржавање хигијене</v>
      </c>
      <c r="D154" s="69">
        <v>8000</v>
      </c>
      <c r="E154" s="69">
        <v>0</v>
      </c>
      <c r="F154" s="113">
        <v>10000</v>
      </c>
      <c r="G154" s="113">
        <v>0</v>
      </c>
      <c r="H154" s="69">
        <v>10000</v>
      </c>
      <c r="I154" s="69">
        <v>0</v>
      </c>
      <c r="J154" s="132">
        <v>10000</v>
      </c>
      <c r="K154" s="135">
        <v>0</v>
      </c>
      <c r="L154" s="316">
        <v>8000</v>
      </c>
      <c r="M154" s="316">
        <v>0</v>
      </c>
      <c r="N154" s="75">
        <f t="shared" si="31"/>
        <v>2000</v>
      </c>
      <c r="O154" s="75">
        <f t="shared" si="27"/>
        <v>0</v>
      </c>
      <c r="P154" s="68">
        <f t="shared" si="34"/>
        <v>0.8</v>
      </c>
      <c r="Q154" s="68" t="e">
        <f t="shared" si="35"/>
        <v>#DIV/0!</v>
      </c>
      <c r="R154" s="381"/>
      <c r="S154" s="387"/>
      <c r="T154" s="387"/>
      <c r="U154" s="387"/>
      <c r="V154" s="387"/>
      <c r="W154" s="387"/>
      <c r="X154" s="387"/>
      <c r="Y154" s="387"/>
      <c r="Z154" s="387"/>
      <c r="AA154" s="4"/>
      <c r="AH154" s="383"/>
      <c r="AI154" s="384"/>
      <c r="AJ154" s="385"/>
      <c r="AK154" s="384"/>
      <c r="AT154" s="18"/>
      <c r="AU154" s="19"/>
      <c r="AX154" s="404"/>
      <c r="AY154" s="404"/>
      <c r="AZ154" s="404"/>
      <c r="BA154" s="405"/>
      <c r="BB154" s="407"/>
      <c r="BC154" s="405"/>
      <c r="BD154" s="404"/>
      <c r="BE154" s="404"/>
      <c r="BF154" s="405"/>
      <c r="BG154" s="431"/>
    </row>
    <row r="155" spans="1:90" s="3" customFormat="1" ht="32.25" customHeight="1" x14ac:dyDescent="0.25">
      <c r="A155" s="181" t="s">
        <v>55</v>
      </c>
      <c r="B155" s="65">
        <v>426821</v>
      </c>
      <c r="C155" s="84" t="str">
        <f>IF(B155="","",VLOOKUP(B155,[2]Упутство!$BE$2:$BF$1740,2,FALSE))</f>
        <v>Храна</v>
      </c>
      <c r="D155" s="69">
        <v>100000</v>
      </c>
      <c r="E155" s="69">
        <v>0</v>
      </c>
      <c r="F155" s="113">
        <v>50000</v>
      </c>
      <c r="G155" s="113">
        <v>0</v>
      </c>
      <c r="H155" s="69">
        <v>50000</v>
      </c>
      <c r="I155" s="69">
        <v>0</v>
      </c>
      <c r="J155" s="132">
        <v>50000</v>
      </c>
      <c r="K155" s="135">
        <v>0</v>
      </c>
      <c r="L155" s="316">
        <v>68000</v>
      </c>
      <c r="M155" s="316">
        <v>0</v>
      </c>
      <c r="N155" s="75">
        <f t="shared" si="31"/>
        <v>-18000</v>
      </c>
      <c r="O155" s="75">
        <f t="shared" si="27"/>
        <v>0</v>
      </c>
      <c r="P155" s="68">
        <f t="shared" si="34"/>
        <v>1.36</v>
      </c>
      <c r="Q155" s="68" t="e">
        <f t="shared" si="35"/>
        <v>#DIV/0!</v>
      </c>
      <c r="R155" s="381"/>
      <c r="S155" s="387"/>
      <c r="T155" s="387"/>
      <c r="U155" s="387"/>
      <c r="V155" s="387"/>
      <c r="W155" s="387"/>
      <c r="X155" s="387"/>
      <c r="Y155" s="387"/>
      <c r="Z155" s="387"/>
      <c r="AA155" s="4"/>
      <c r="AH155" s="383"/>
      <c r="AI155" s="384"/>
      <c r="AJ155" s="385"/>
      <c r="AK155" s="384"/>
      <c r="AT155" s="18"/>
      <c r="AU155" s="19"/>
      <c r="AX155" s="404"/>
      <c r="AY155" s="404"/>
      <c r="AZ155" s="404"/>
      <c r="BA155" s="405"/>
      <c r="BB155" s="407"/>
      <c r="BC155" s="405"/>
      <c r="BD155" s="404"/>
      <c r="BE155" s="404"/>
      <c r="BF155" s="405"/>
      <c r="BG155" s="431"/>
    </row>
    <row r="156" spans="1:90" s="3" customFormat="1" ht="31.5" customHeight="1" x14ac:dyDescent="0.25">
      <c r="A156" s="181" t="s">
        <v>56</v>
      </c>
      <c r="B156" s="65">
        <v>426822</v>
      </c>
      <c r="C156" s="84" t="s">
        <v>91</v>
      </c>
      <c r="D156" s="69">
        <v>31000</v>
      </c>
      <c r="E156" s="69">
        <v>0</v>
      </c>
      <c r="F156" s="113">
        <v>50000</v>
      </c>
      <c r="G156" s="113">
        <v>0</v>
      </c>
      <c r="H156" s="69">
        <v>50000</v>
      </c>
      <c r="I156" s="69">
        <v>0</v>
      </c>
      <c r="J156" s="132">
        <v>50000</v>
      </c>
      <c r="K156" s="135">
        <v>0</v>
      </c>
      <c r="L156" s="316">
        <v>45000</v>
      </c>
      <c r="M156" s="316">
        <v>0</v>
      </c>
      <c r="N156" s="75">
        <f t="shared" si="31"/>
        <v>5000</v>
      </c>
      <c r="O156" s="75">
        <f t="shared" si="27"/>
        <v>0</v>
      </c>
      <c r="P156" s="68">
        <f t="shared" si="34"/>
        <v>0.9</v>
      </c>
      <c r="Q156" s="68" t="e">
        <f t="shared" si="35"/>
        <v>#DIV/0!</v>
      </c>
      <c r="R156" s="381"/>
      <c r="S156" s="387"/>
      <c r="T156" s="387"/>
      <c r="U156" s="387"/>
      <c r="V156" s="387"/>
      <c r="W156" s="387"/>
      <c r="X156" s="387"/>
      <c r="Y156" s="387"/>
      <c r="Z156" s="387"/>
      <c r="AA156" s="4"/>
      <c r="AH156" s="383"/>
      <c r="AI156" s="384"/>
      <c r="AJ156" s="385"/>
      <c r="AK156" s="384"/>
      <c r="AT156" s="18"/>
      <c r="AU156" s="19"/>
      <c r="AX156" s="404"/>
      <c r="AY156" s="404"/>
      <c r="AZ156" s="404"/>
      <c r="BA156" s="405"/>
      <c r="BB156" s="407"/>
      <c r="BC156" s="405"/>
      <c r="BD156" s="404"/>
      <c r="BE156" s="404"/>
      <c r="BF156" s="405"/>
      <c r="BG156" s="479"/>
    </row>
    <row r="157" spans="1:90" s="3" customFormat="1" ht="31.5" customHeight="1" x14ac:dyDescent="0.25">
      <c r="A157" s="181" t="s">
        <v>57</v>
      </c>
      <c r="B157" s="65">
        <v>426911</v>
      </c>
      <c r="C157" s="84" t="str">
        <f>IF(B157="","",VLOOKUP(B157,[2]Упутство!$BE$2:$BF$1740,2,FALSE))</f>
        <v>Потрошни материјал</v>
      </c>
      <c r="D157" s="69">
        <v>8000</v>
      </c>
      <c r="E157" s="69">
        <v>0</v>
      </c>
      <c r="F157" s="113">
        <v>10000</v>
      </c>
      <c r="G157" s="113">
        <v>0</v>
      </c>
      <c r="H157" s="69">
        <v>10000</v>
      </c>
      <c r="I157" s="69">
        <v>0</v>
      </c>
      <c r="J157" s="132">
        <v>10000</v>
      </c>
      <c r="K157" s="135">
        <v>0</v>
      </c>
      <c r="L157" s="316">
        <v>4000</v>
      </c>
      <c r="M157" s="316">
        <v>0</v>
      </c>
      <c r="N157" s="75">
        <f t="shared" si="31"/>
        <v>6000</v>
      </c>
      <c r="O157" s="75">
        <f t="shared" si="27"/>
        <v>0</v>
      </c>
      <c r="P157" s="68">
        <f t="shared" si="34"/>
        <v>0.4</v>
      </c>
      <c r="Q157" s="68" t="e">
        <f t="shared" si="35"/>
        <v>#DIV/0!</v>
      </c>
      <c r="R157" s="381"/>
      <c r="S157" s="387"/>
      <c r="T157" s="387"/>
      <c r="U157" s="387"/>
      <c r="V157" s="387"/>
      <c r="W157" s="387"/>
      <c r="X157" s="387"/>
      <c r="Y157" s="387"/>
      <c r="Z157" s="387"/>
      <c r="AA157" s="4"/>
      <c r="AH157" s="383"/>
      <c r="AI157" s="384"/>
      <c r="AJ157" s="385"/>
      <c r="AK157" s="384"/>
      <c r="AT157" s="17"/>
      <c r="AU157" s="16"/>
      <c r="AX157" s="404"/>
      <c r="AY157" s="404"/>
      <c r="AZ157" s="404"/>
      <c r="BA157" s="405"/>
      <c r="BB157" s="407"/>
      <c r="BC157" s="405"/>
      <c r="BD157" s="404"/>
      <c r="BE157" s="404"/>
      <c r="BF157" s="405"/>
      <c r="BG157" s="407"/>
    </row>
    <row r="158" spans="1:90" s="3" customFormat="1" ht="32.25" customHeight="1" x14ac:dyDescent="0.25">
      <c r="A158" s="181" t="s">
        <v>58</v>
      </c>
      <c r="B158" s="65">
        <v>426913</v>
      </c>
      <c r="C158" s="84" t="str">
        <f>IF(B158="","",VLOOKUP(B158,[2]Упутство!$BE$2:$BF$1740,2,FALSE))</f>
        <v>Алат и инвентар</v>
      </c>
      <c r="D158" s="69">
        <v>0</v>
      </c>
      <c r="E158" s="69">
        <v>0</v>
      </c>
      <c r="F158" s="113">
        <v>0</v>
      </c>
      <c r="G158" s="113">
        <v>0</v>
      </c>
      <c r="H158" s="69">
        <v>0</v>
      </c>
      <c r="I158" s="69">
        <v>0</v>
      </c>
      <c r="J158" s="132">
        <v>0</v>
      </c>
      <c r="K158" s="135">
        <v>0</v>
      </c>
      <c r="L158" s="316">
        <v>0</v>
      </c>
      <c r="M158" s="316">
        <v>0</v>
      </c>
      <c r="N158" s="75">
        <f t="shared" si="31"/>
        <v>0</v>
      </c>
      <c r="O158" s="75">
        <f t="shared" si="27"/>
        <v>0</v>
      </c>
      <c r="P158" s="68" t="e">
        <f t="shared" si="34"/>
        <v>#DIV/0!</v>
      </c>
      <c r="Q158" s="68">
        <v>0</v>
      </c>
      <c r="R158" s="381"/>
      <c r="S158" s="387"/>
      <c r="T158" s="387"/>
      <c r="U158" s="387"/>
      <c r="V158" s="387"/>
      <c r="W158" s="387"/>
      <c r="X158" s="387"/>
      <c r="Y158" s="387"/>
      <c r="Z158" s="387"/>
      <c r="AA158" s="4"/>
      <c r="AH158" s="383"/>
      <c r="AI158" s="384"/>
      <c r="AJ158" s="385"/>
      <c r="AK158" s="384"/>
      <c r="AT158" s="17"/>
      <c r="AU158" s="16"/>
      <c r="AX158" s="404"/>
      <c r="AY158" s="404"/>
      <c r="AZ158" s="404"/>
      <c r="BA158" s="405"/>
      <c r="BB158" s="407"/>
      <c r="BC158" s="405"/>
      <c r="BD158" s="404"/>
      <c r="BE158" s="404"/>
      <c r="BF158" s="405"/>
      <c r="BG158" s="407"/>
    </row>
    <row r="159" spans="1:90" s="3" customFormat="1" ht="33" customHeight="1" x14ac:dyDescent="0.25">
      <c r="A159" s="181" t="s">
        <v>59</v>
      </c>
      <c r="B159" s="65">
        <v>426919</v>
      </c>
      <c r="C159" s="84" t="str">
        <f>IF(B159="","",VLOOKUP(B159,[2]Упутство!$BE$2:$BF$1740,2,FALSE))</f>
        <v>Остали материјали за посебне намене</v>
      </c>
      <c r="D159" s="69">
        <v>0</v>
      </c>
      <c r="E159" s="69">
        <v>0</v>
      </c>
      <c r="F159" s="113">
        <v>0</v>
      </c>
      <c r="G159" s="113">
        <v>0</v>
      </c>
      <c r="H159" s="69">
        <v>0</v>
      </c>
      <c r="I159" s="69">
        <v>0</v>
      </c>
      <c r="J159" s="132">
        <v>0</v>
      </c>
      <c r="K159" s="132">
        <v>0</v>
      </c>
      <c r="L159" s="316">
        <v>0</v>
      </c>
      <c r="M159" s="316">
        <v>0</v>
      </c>
      <c r="N159" s="75">
        <f t="shared" si="31"/>
        <v>0</v>
      </c>
      <c r="O159" s="75">
        <f t="shared" si="27"/>
        <v>0</v>
      </c>
      <c r="P159" s="68" t="e">
        <f t="shared" si="34"/>
        <v>#DIV/0!</v>
      </c>
      <c r="Q159" s="68" t="e">
        <f>(M159*1)/K159</f>
        <v>#DIV/0!</v>
      </c>
      <c r="R159" s="381"/>
      <c r="S159" s="387"/>
      <c r="T159" s="387"/>
      <c r="U159" s="387"/>
      <c r="V159" s="387"/>
      <c r="W159" s="387"/>
      <c r="X159" s="387"/>
      <c r="Y159" s="387"/>
      <c r="Z159" s="387"/>
      <c r="AA159" s="4"/>
      <c r="AH159" s="383"/>
      <c r="AI159" s="384"/>
      <c r="AJ159" s="385"/>
      <c r="AK159" s="384"/>
      <c r="AT159" s="18"/>
      <c r="AU159" s="19"/>
      <c r="AX159" s="404"/>
      <c r="AY159" s="404"/>
      <c r="AZ159" s="404"/>
      <c r="BA159" s="405"/>
      <c r="BB159" s="431"/>
      <c r="BC159" s="405"/>
      <c r="BD159" s="404"/>
      <c r="BE159" s="404"/>
      <c r="BF159" s="405"/>
      <c r="BG159" s="407"/>
    </row>
    <row r="160" spans="1:90" s="3" customFormat="1" ht="15.75" x14ac:dyDescent="0.25">
      <c r="A160" s="192" t="s">
        <v>60</v>
      </c>
      <c r="B160" s="61">
        <v>431000</v>
      </c>
      <c r="C160" s="83" t="str">
        <f>IF(B160="","",VLOOKUP(B160,[2]Упутство!$BE$2:$BF$1740,2,FALSE))</f>
        <v>Амортизација некретнина и опреме</v>
      </c>
      <c r="D160" s="73">
        <f>SUM(D161:D162)</f>
        <v>0</v>
      </c>
      <c r="E160" s="73">
        <f>SUM(E161:E162)</f>
        <v>0</v>
      </c>
      <c r="F160" s="73">
        <f t="shared" ref="F160:M160" si="36">SUM(F161:F162)</f>
        <v>0</v>
      </c>
      <c r="G160" s="73">
        <f t="shared" si="36"/>
        <v>0</v>
      </c>
      <c r="H160" s="73">
        <f>SUM(H161:H162)</f>
        <v>0</v>
      </c>
      <c r="I160" s="73">
        <f>SUM(I161:I162)</f>
        <v>0</v>
      </c>
      <c r="J160" s="73">
        <f t="shared" si="36"/>
        <v>0</v>
      </c>
      <c r="K160" s="73">
        <f t="shared" si="36"/>
        <v>0</v>
      </c>
      <c r="L160" s="136">
        <f t="shared" si="36"/>
        <v>0</v>
      </c>
      <c r="M160" s="136">
        <f t="shared" si="36"/>
        <v>0</v>
      </c>
      <c r="N160" s="73">
        <f t="shared" si="31"/>
        <v>0</v>
      </c>
      <c r="O160" s="73">
        <f t="shared" si="27"/>
        <v>0</v>
      </c>
      <c r="P160" s="64">
        <v>0</v>
      </c>
      <c r="Q160" s="64"/>
      <c r="R160" s="381"/>
      <c r="S160" s="387"/>
      <c r="T160" s="387"/>
      <c r="U160" s="387"/>
      <c r="V160" s="387"/>
      <c r="W160" s="387"/>
      <c r="X160" s="387"/>
      <c r="Y160" s="387"/>
      <c r="Z160" s="387"/>
      <c r="AA160" s="4"/>
      <c r="AH160" s="383"/>
      <c r="AI160" s="384"/>
      <c r="AJ160" s="385"/>
      <c r="AK160" s="384"/>
      <c r="AT160" s="18"/>
      <c r="AU160" s="19"/>
      <c r="AX160" s="404"/>
      <c r="AY160" s="404"/>
      <c r="AZ160" s="404"/>
      <c r="BA160" s="405"/>
      <c r="BB160" s="407"/>
      <c r="BC160" s="405"/>
      <c r="BD160" s="404"/>
      <c r="BE160" s="404"/>
      <c r="BF160" s="405"/>
      <c r="BG160" s="431"/>
    </row>
    <row r="161" spans="1:90" s="3" customFormat="1" ht="31.5" hidden="1" customHeight="1" x14ac:dyDescent="0.25">
      <c r="A161" s="192" t="s">
        <v>68</v>
      </c>
      <c r="B161" s="65">
        <v>431111</v>
      </c>
      <c r="C161" s="84" t="str">
        <f>IF(B161="","",VLOOKUP(B161,[2]Упутство!$BE$2:$BF$1740,2,FALSE))</f>
        <v>Амортизација зграда и грађевинских објеката</v>
      </c>
      <c r="D161" s="69">
        <v>0</v>
      </c>
      <c r="E161" s="69">
        <v>0</v>
      </c>
      <c r="F161" s="69">
        <v>0</v>
      </c>
      <c r="G161" s="69">
        <v>0</v>
      </c>
      <c r="H161" s="69">
        <v>0</v>
      </c>
      <c r="I161" s="69">
        <v>0</v>
      </c>
      <c r="J161" s="69">
        <v>0</v>
      </c>
      <c r="K161" s="69">
        <v>0</v>
      </c>
      <c r="L161" s="294">
        <v>0</v>
      </c>
      <c r="M161" s="294">
        <v>0</v>
      </c>
      <c r="N161" s="75">
        <f t="shared" si="31"/>
        <v>0</v>
      </c>
      <c r="O161" s="75">
        <f t="shared" ref="O161:O166" si="37">K161-M161</f>
        <v>0</v>
      </c>
      <c r="P161" s="64">
        <v>0</v>
      </c>
      <c r="Q161" s="68">
        <v>0</v>
      </c>
      <c r="R161" s="381"/>
      <c r="S161" s="387"/>
      <c r="T161" s="387"/>
      <c r="U161" s="387"/>
      <c r="V161" s="387"/>
      <c r="W161" s="387"/>
      <c r="X161" s="387"/>
      <c r="Y161" s="387"/>
      <c r="Z161" s="387"/>
      <c r="AA161" s="4"/>
      <c r="AH161" s="383"/>
      <c r="AI161" s="384"/>
      <c r="AJ161" s="385"/>
      <c r="AK161" s="384"/>
      <c r="AT161" s="18"/>
      <c r="AU161" s="19"/>
      <c r="AX161" s="404"/>
      <c r="AY161" s="404"/>
      <c r="AZ161" s="404"/>
      <c r="BA161" s="405"/>
      <c r="BB161" s="407"/>
      <c r="BC161" s="405"/>
      <c r="BD161" s="404"/>
      <c r="BE161" s="404"/>
      <c r="BF161" s="405"/>
      <c r="BG161" s="431"/>
    </row>
    <row r="162" spans="1:90" s="3" customFormat="1" ht="15.75" hidden="1" customHeight="1" x14ac:dyDescent="0.25">
      <c r="A162" s="192" t="s">
        <v>69</v>
      </c>
      <c r="B162" s="65">
        <v>431211</v>
      </c>
      <c r="C162" s="84" t="str">
        <f>IF(B162="","",VLOOKUP(B162,[2]Упутство!$BE$2:$BF$1740,2,FALSE))</f>
        <v>Амортизација опреме</v>
      </c>
      <c r="D162" s="69">
        <v>0</v>
      </c>
      <c r="E162" s="69">
        <v>0</v>
      </c>
      <c r="F162" s="69">
        <v>0</v>
      </c>
      <c r="G162" s="69">
        <v>0</v>
      </c>
      <c r="H162" s="69">
        <v>0</v>
      </c>
      <c r="I162" s="69">
        <v>0</v>
      </c>
      <c r="J162" s="69">
        <v>0</v>
      </c>
      <c r="K162" s="69">
        <v>0</v>
      </c>
      <c r="L162" s="294">
        <v>0</v>
      </c>
      <c r="M162" s="294">
        <v>0</v>
      </c>
      <c r="N162" s="75">
        <f t="shared" si="31"/>
        <v>0</v>
      </c>
      <c r="O162" s="75">
        <f t="shared" si="37"/>
        <v>0</v>
      </c>
      <c r="P162" s="64">
        <v>0</v>
      </c>
      <c r="Q162" s="68">
        <v>0</v>
      </c>
      <c r="R162" s="381"/>
      <c r="S162" s="387"/>
      <c r="T162" s="387"/>
      <c r="U162" s="387"/>
      <c r="V162" s="387"/>
      <c r="W162" s="387"/>
      <c r="X162" s="387"/>
      <c r="Y162" s="387"/>
      <c r="Z162" s="387"/>
      <c r="AA162" s="4"/>
      <c r="AH162" s="383"/>
      <c r="AI162" s="384"/>
      <c r="AJ162" s="385"/>
      <c r="AK162" s="384"/>
      <c r="AT162" s="18"/>
      <c r="AU162" s="19"/>
      <c r="AX162" s="404"/>
      <c r="AY162" s="404"/>
      <c r="AZ162" s="404"/>
      <c r="BA162" s="405"/>
      <c r="BB162" s="407"/>
      <c r="BC162" s="405"/>
      <c r="BD162" s="404"/>
      <c r="BE162" s="404"/>
      <c r="BF162" s="405"/>
      <c r="BG162" s="431"/>
    </row>
    <row r="163" spans="1:90" s="3" customFormat="1" ht="26.45" customHeight="1" x14ac:dyDescent="0.25">
      <c r="A163" s="192" t="s">
        <v>61</v>
      </c>
      <c r="B163" s="61">
        <v>465100</v>
      </c>
      <c r="C163" s="83" t="str">
        <f>IF(B163="","",VLOOKUP(B163,[2]Упутство!$BE$2:$BF$1740,2,FALSE))</f>
        <v>Остале текуће дотације и трансфери</v>
      </c>
      <c r="D163" s="73">
        <f t="shared" ref="D163:M163" si="38">SUM(D164)</f>
        <v>0</v>
      </c>
      <c r="E163" s="73">
        <f t="shared" si="38"/>
        <v>0</v>
      </c>
      <c r="F163" s="73">
        <f t="shared" si="38"/>
        <v>0</v>
      </c>
      <c r="G163" s="73">
        <f t="shared" si="38"/>
        <v>0</v>
      </c>
      <c r="H163" s="73">
        <f t="shared" si="38"/>
        <v>0</v>
      </c>
      <c r="I163" s="73">
        <f t="shared" si="38"/>
        <v>0</v>
      </c>
      <c r="J163" s="73">
        <f t="shared" si="38"/>
        <v>0</v>
      </c>
      <c r="K163" s="73">
        <f t="shared" si="38"/>
        <v>0</v>
      </c>
      <c r="L163" s="136">
        <f t="shared" si="38"/>
        <v>0</v>
      </c>
      <c r="M163" s="136">
        <f t="shared" si="38"/>
        <v>0</v>
      </c>
      <c r="N163" s="73">
        <f t="shared" si="31"/>
        <v>0</v>
      </c>
      <c r="O163" s="73">
        <f t="shared" si="37"/>
        <v>0</v>
      </c>
      <c r="P163" s="64">
        <v>0</v>
      </c>
      <c r="Q163" s="64">
        <v>0</v>
      </c>
      <c r="R163" s="381"/>
      <c r="S163" s="387"/>
      <c r="T163" s="447"/>
      <c r="U163" s="447"/>
      <c r="V163" s="447"/>
      <c r="W163" s="447"/>
      <c r="X163" s="447"/>
      <c r="Y163" s="447"/>
      <c r="Z163" s="447"/>
      <c r="AA163" s="448"/>
      <c r="AB163" s="408"/>
      <c r="AC163" s="408"/>
      <c r="AD163" s="408"/>
      <c r="AE163" s="408"/>
      <c r="AF163" s="408"/>
      <c r="AG163" s="408"/>
      <c r="AH163" s="409"/>
      <c r="AI163" s="410"/>
      <c r="AJ163" s="411"/>
      <c r="AK163" s="410"/>
      <c r="AL163" s="408"/>
      <c r="AM163" s="408"/>
      <c r="AN163" s="408"/>
      <c r="AO163" s="408"/>
      <c r="AP163" s="408"/>
      <c r="AQ163" s="408"/>
      <c r="AR163" s="408"/>
      <c r="AS163" s="408"/>
      <c r="AT163" s="449"/>
      <c r="AU163" s="450"/>
      <c r="AV163" s="408"/>
      <c r="AW163" s="408"/>
      <c r="AX163" s="414"/>
      <c r="AY163" s="414"/>
      <c r="AZ163" s="414"/>
      <c r="BA163" s="415"/>
      <c r="BB163" s="417"/>
      <c r="BC163" s="415"/>
      <c r="BD163" s="414"/>
      <c r="BE163" s="414"/>
      <c r="BF163" s="415"/>
      <c r="BG163" s="451"/>
      <c r="BH163" s="408"/>
      <c r="BI163" s="408"/>
      <c r="BJ163" s="408"/>
      <c r="BK163" s="408"/>
      <c r="BL163" s="408"/>
      <c r="BM163" s="408"/>
      <c r="BN163" s="408"/>
      <c r="BO163" s="408"/>
      <c r="BP163" s="408"/>
      <c r="BQ163" s="408"/>
      <c r="BR163" s="408"/>
      <c r="BS163" s="408"/>
      <c r="BT163" s="408"/>
      <c r="BU163" s="408"/>
      <c r="BV163" s="408"/>
      <c r="BW163" s="408"/>
      <c r="BX163" s="408"/>
      <c r="BY163" s="408"/>
      <c r="BZ163" s="408"/>
      <c r="CA163" s="408"/>
      <c r="CB163" s="408"/>
      <c r="CC163" s="408"/>
      <c r="CD163" s="408"/>
      <c r="CE163" s="408"/>
      <c r="CF163" s="408"/>
      <c r="CG163" s="408"/>
      <c r="CH163" s="408"/>
      <c r="CI163" s="408"/>
      <c r="CJ163" s="408"/>
      <c r="CK163" s="408"/>
      <c r="CL163" s="408"/>
    </row>
    <row r="164" spans="1:90" s="408" customFormat="1" ht="0.75" customHeight="1" x14ac:dyDescent="0.25">
      <c r="A164" s="193" t="s">
        <v>61</v>
      </c>
      <c r="B164" s="103">
        <v>465112</v>
      </c>
      <c r="C164" s="104" t="str">
        <f>IF(B164="","",VLOOKUP(B164,[2]Упутство!$BE$2:$BF$1740,2,FALSE))</f>
        <v>Остале текуће дотације по закону</v>
      </c>
      <c r="D164" s="98">
        <v>0</v>
      </c>
      <c r="E164" s="98">
        <v>0</v>
      </c>
      <c r="F164" s="98">
        <v>0</v>
      </c>
      <c r="G164" s="98">
        <v>0</v>
      </c>
      <c r="H164" s="98">
        <v>0</v>
      </c>
      <c r="I164" s="98">
        <v>0</v>
      </c>
      <c r="J164" s="133">
        <v>0</v>
      </c>
      <c r="K164" s="133">
        <v>0</v>
      </c>
      <c r="L164" s="316">
        <v>0</v>
      </c>
      <c r="M164" s="316">
        <v>0</v>
      </c>
      <c r="N164" s="98">
        <f t="shared" si="31"/>
        <v>0</v>
      </c>
      <c r="O164" s="98">
        <f t="shared" si="37"/>
        <v>0</v>
      </c>
      <c r="P164" s="93">
        <v>0</v>
      </c>
      <c r="Q164" s="93">
        <v>0</v>
      </c>
      <c r="R164" s="446"/>
      <c r="S164" s="447"/>
      <c r="T164" s="387"/>
      <c r="U164" s="387"/>
      <c r="V164" s="387"/>
      <c r="W164" s="387"/>
      <c r="X164" s="387"/>
      <c r="Y164" s="387"/>
      <c r="Z164" s="387"/>
      <c r="AA164" s="4"/>
      <c r="AB164" s="3"/>
      <c r="AC164" s="3"/>
      <c r="AD164" s="3"/>
      <c r="AE164" s="3"/>
      <c r="AF164" s="3"/>
      <c r="AG164" s="3"/>
      <c r="AH164" s="383"/>
      <c r="AI164" s="384"/>
      <c r="AJ164" s="385"/>
      <c r="AK164" s="384"/>
      <c r="AL164" s="3"/>
      <c r="AM164" s="3"/>
      <c r="AN164" s="3"/>
      <c r="AO164" s="3"/>
      <c r="AP164" s="3"/>
      <c r="AQ164" s="3"/>
      <c r="AR164" s="3"/>
      <c r="AS164" s="3"/>
      <c r="AT164" s="18"/>
      <c r="AU164" s="19"/>
      <c r="AV164" s="3"/>
      <c r="AW164" s="3"/>
      <c r="AX164" s="404"/>
      <c r="AY164" s="404"/>
      <c r="AZ164" s="404"/>
      <c r="BA164" s="405"/>
      <c r="BB164" s="407"/>
      <c r="BC164" s="405"/>
      <c r="BD164" s="404"/>
      <c r="BE164" s="404"/>
      <c r="BF164" s="405"/>
      <c r="BG164" s="431"/>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row>
    <row r="165" spans="1:90" s="3" customFormat="1" ht="31.5" x14ac:dyDescent="0.25">
      <c r="A165" s="192" t="s">
        <v>62</v>
      </c>
      <c r="B165" s="61">
        <v>472000</v>
      </c>
      <c r="C165" s="83" t="str">
        <f>IF(B165="","",VLOOKUP(B165,[2]Упутство!$BE$2:$BF$1740,2,FALSE))</f>
        <v>Накнаде за социјалну заштиту из буџета</v>
      </c>
      <c r="D165" s="73">
        <f>SUM(D166:D168)</f>
        <v>125000</v>
      </c>
      <c r="E165" s="73">
        <f>SUM(E166:E168)</f>
        <v>0</v>
      </c>
      <c r="F165" s="73">
        <f t="shared" ref="F165:M165" si="39">SUM(F166:F168)</f>
        <v>570000</v>
      </c>
      <c r="G165" s="73">
        <f t="shared" si="39"/>
        <v>100000</v>
      </c>
      <c r="H165" s="73">
        <f>SUM(H166:H168)</f>
        <v>570000</v>
      </c>
      <c r="I165" s="73">
        <f>SUM(I166:I168)</f>
        <v>100000</v>
      </c>
      <c r="J165" s="73">
        <f t="shared" si="39"/>
        <v>570000</v>
      </c>
      <c r="K165" s="73">
        <f t="shared" si="39"/>
        <v>100000</v>
      </c>
      <c r="L165" s="136">
        <f t="shared" si="39"/>
        <v>174000</v>
      </c>
      <c r="M165" s="136">
        <f t="shared" si="39"/>
        <v>0</v>
      </c>
      <c r="N165" s="73">
        <f t="shared" si="31"/>
        <v>396000</v>
      </c>
      <c r="O165" s="73">
        <f t="shared" si="37"/>
        <v>100000</v>
      </c>
      <c r="P165" s="64">
        <v>0</v>
      </c>
      <c r="Q165" s="64"/>
      <c r="R165" s="381"/>
      <c r="S165" s="387"/>
      <c r="T165" s="387"/>
      <c r="U165" s="387"/>
      <c r="V165" s="387"/>
      <c r="W165" s="387"/>
      <c r="X165" s="387"/>
      <c r="Y165" s="387"/>
      <c r="Z165" s="387"/>
      <c r="AA165" s="4"/>
      <c r="AH165" s="383"/>
      <c r="AI165" s="384"/>
      <c r="AJ165" s="385"/>
      <c r="AK165" s="384"/>
      <c r="AT165" s="18"/>
      <c r="AU165" s="19"/>
      <c r="AX165" s="404"/>
      <c r="AY165" s="404"/>
      <c r="AZ165" s="404"/>
      <c r="BA165" s="405"/>
      <c r="BB165" s="407"/>
      <c r="BC165" s="405"/>
      <c r="BD165" s="404"/>
      <c r="BE165" s="404"/>
      <c r="BF165" s="405"/>
      <c r="BG165" s="431"/>
    </row>
    <row r="166" spans="1:90" s="3" customFormat="1" ht="15.75" x14ac:dyDescent="0.25">
      <c r="A166" s="192" t="s">
        <v>73</v>
      </c>
      <c r="B166" s="65">
        <v>472717</v>
      </c>
      <c r="C166" s="84" t="str">
        <f>IF(B166="","",VLOOKUP(B166,[2]Упутство!$BE$2:$BF$1740,2,FALSE))</f>
        <v>Исхрана и смештај ученика</v>
      </c>
      <c r="D166" s="69">
        <v>53000</v>
      </c>
      <c r="E166" s="69">
        <v>0</v>
      </c>
      <c r="F166" s="69">
        <v>200000</v>
      </c>
      <c r="G166" s="69">
        <v>0</v>
      </c>
      <c r="H166" s="69">
        <v>150000</v>
      </c>
      <c r="I166" s="69">
        <v>0</v>
      </c>
      <c r="J166" s="132">
        <v>150000</v>
      </c>
      <c r="K166" s="132">
        <v>0</v>
      </c>
      <c r="L166" s="294">
        <v>107000</v>
      </c>
      <c r="M166" s="295">
        <v>0</v>
      </c>
      <c r="N166" s="75">
        <f t="shared" si="31"/>
        <v>43000</v>
      </c>
      <c r="O166" s="75">
        <f t="shared" si="37"/>
        <v>0</v>
      </c>
      <c r="P166" s="68">
        <f t="shared" ref="P166:P168" si="40">(L166*1)/J166</f>
        <v>0.71333333333333337</v>
      </c>
      <c r="Q166" s="68">
        <v>0</v>
      </c>
      <c r="R166" s="381"/>
      <c r="S166" s="387"/>
      <c r="T166" s="387"/>
      <c r="U166" s="387"/>
      <c r="V166" s="387"/>
      <c r="W166" s="387"/>
      <c r="X166" s="387"/>
      <c r="Y166" s="387"/>
      <c r="Z166" s="387"/>
      <c r="AA166" s="4"/>
      <c r="AH166" s="383"/>
      <c r="AI166" s="384"/>
      <c r="AJ166" s="385"/>
      <c r="AK166" s="384"/>
      <c r="AT166" s="18"/>
      <c r="AU166" s="19"/>
      <c r="AX166" s="404"/>
      <c r="AY166" s="404"/>
      <c r="AZ166" s="404"/>
      <c r="BA166" s="405"/>
      <c r="BB166" s="407"/>
      <c r="BC166" s="405"/>
      <c r="BD166" s="404"/>
      <c r="BE166" s="404"/>
      <c r="BF166" s="405"/>
      <c r="BG166" s="431"/>
    </row>
    <row r="167" spans="1:90" s="3" customFormat="1" ht="15.75" x14ac:dyDescent="0.25">
      <c r="A167" s="192" t="s">
        <v>74</v>
      </c>
      <c r="B167" s="65">
        <v>472718</v>
      </c>
      <c r="C167" s="84" t="s">
        <v>297</v>
      </c>
      <c r="D167" s="69">
        <v>23000</v>
      </c>
      <c r="E167" s="69"/>
      <c r="F167" s="69">
        <v>270000</v>
      </c>
      <c r="G167" s="69">
        <v>100000</v>
      </c>
      <c r="H167" s="69">
        <v>350000</v>
      </c>
      <c r="I167" s="69">
        <v>100000</v>
      </c>
      <c r="J167" s="132">
        <v>350000</v>
      </c>
      <c r="K167" s="132">
        <v>100000</v>
      </c>
      <c r="L167" s="294">
        <v>0</v>
      </c>
      <c r="M167" s="295"/>
      <c r="N167" s="75"/>
      <c r="O167" s="75"/>
      <c r="P167" s="68">
        <f t="shared" si="40"/>
        <v>0</v>
      </c>
      <c r="Q167" s="68"/>
      <c r="R167" s="381"/>
      <c r="S167" s="387"/>
      <c r="T167" s="387"/>
      <c r="U167" s="387"/>
      <c r="V167" s="387"/>
      <c r="W167" s="387"/>
      <c r="X167" s="387"/>
      <c r="Y167" s="387"/>
      <c r="Z167" s="387"/>
      <c r="AA167" s="4"/>
      <c r="AH167" s="383"/>
      <c r="AI167" s="384"/>
      <c r="AJ167" s="385"/>
      <c r="AK167" s="384"/>
      <c r="AT167" s="18"/>
      <c r="AU167" s="19"/>
      <c r="AX167" s="404"/>
      <c r="AY167" s="404"/>
      <c r="AZ167" s="404"/>
      <c r="BA167" s="405"/>
      <c r="BB167" s="407"/>
      <c r="BC167" s="405"/>
      <c r="BD167" s="404"/>
      <c r="BE167" s="404"/>
      <c r="BF167" s="405"/>
      <c r="BG167" s="431"/>
    </row>
    <row r="168" spans="1:90" s="3" customFormat="1" ht="15.75" x14ac:dyDescent="0.25">
      <c r="A168" s="192" t="s">
        <v>75</v>
      </c>
      <c r="B168" s="65">
        <v>472713</v>
      </c>
      <c r="C168" s="84" t="str">
        <f>IF(B168="","",VLOOKUP(B168,[2]Упутство!$BE$2:$BF$1740,2,FALSE))</f>
        <v>Ученичке награде</v>
      </c>
      <c r="D168" s="69">
        <v>49000</v>
      </c>
      <c r="E168" s="69">
        <v>0</v>
      </c>
      <c r="F168" s="69">
        <v>100000</v>
      </c>
      <c r="G168" s="69">
        <v>0</v>
      </c>
      <c r="H168" s="69">
        <v>70000</v>
      </c>
      <c r="I168" s="69">
        <v>0</v>
      </c>
      <c r="J168" s="132">
        <v>70000</v>
      </c>
      <c r="K168" s="132">
        <v>0</v>
      </c>
      <c r="L168" s="294">
        <v>67000</v>
      </c>
      <c r="M168" s="295">
        <v>0</v>
      </c>
      <c r="N168" s="75">
        <f t="shared" ref="N168:N194" si="41">J168-L168</f>
        <v>3000</v>
      </c>
      <c r="O168" s="75">
        <f t="shared" ref="O168:O194" si="42">K168-M168</f>
        <v>0</v>
      </c>
      <c r="P168" s="68">
        <f t="shared" si="40"/>
        <v>0.95714285714285718</v>
      </c>
      <c r="Q168" s="68">
        <v>0</v>
      </c>
      <c r="R168" s="381"/>
      <c r="S168" s="387"/>
      <c r="T168" s="387"/>
      <c r="U168" s="387"/>
      <c r="V168" s="387"/>
      <c r="W168" s="387"/>
      <c r="X168" s="387"/>
      <c r="Y168" s="387"/>
      <c r="Z168" s="387"/>
      <c r="AA168" s="4"/>
      <c r="AH168" s="383"/>
      <c r="AI168" s="384"/>
      <c r="AJ168" s="385"/>
      <c r="AK168" s="384"/>
      <c r="AT168" s="18"/>
      <c r="AU168" s="19"/>
      <c r="AX168" s="404"/>
      <c r="AY168" s="404"/>
      <c r="AZ168" s="404"/>
      <c r="BA168" s="405"/>
      <c r="BB168" s="407"/>
      <c r="BC168" s="405"/>
      <c r="BD168" s="404"/>
      <c r="BE168" s="404"/>
      <c r="BF168" s="405"/>
      <c r="BG168" s="431"/>
    </row>
    <row r="169" spans="1:90" s="3" customFormat="1" ht="28.5" customHeight="1" x14ac:dyDescent="0.25">
      <c r="A169" s="192" t="s">
        <v>63</v>
      </c>
      <c r="B169" s="61">
        <v>482000</v>
      </c>
      <c r="C169" s="83" t="str">
        <f>IF(B169="","",VLOOKUP(B169,[2]Упутство!$BE$2:$BF$1740,2,FALSE))</f>
        <v>Порези, обавезне таксе, казне и пенали</v>
      </c>
      <c r="D169" s="73">
        <f t="shared" ref="D169:J169" si="43">SUM(D170:D173)</f>
        <v>0</v>
      </c>
      <c r="E169" s="73">
        <f t="shared" si="43"/>
        <v>0</v>
      </c>
      <c r="F169" s="73">
        <f t="shared" si="43"/>
        <v>0</v>
      </c>
      <c r="G169" s="73">
        <f t="shared" si="43"/>
        <v>0</v>
      </c>
      <c r="H169" s="73">
        <f t="shared" si="43"/>
        <v>0</v>
      </c>
      <c r="I169" s="73">
        <f t="shared" si="43"/>
        <v>0</v>
      </c>
      <c r="J169" s="73">
        <f t="shared" si="43"/>
        <v>0</v>
      </c>
      <c r="K169" s="73">
        <f>SUM(K170:K173)</f>
        <v>0</v>
      </c>
      <c r="L169" s="136">
        <f t="shared" ref="L169:M169" si="44">SUM(L170:L172)</f>
        <v>0</v>
      </c>
      <c r="M169" s="136">
        <f t="shared" si="44"/>
        <v>0</v>
      </c>
      <c r="N169" s="73">
        <f t="shared" si="41"/>
        <v>0</v>
      </c>
      <c r="O169" s="73">
        <f t="shared" si="42"/>
        <v>0</v>
      </c>
      <c r="P169" s="64">
        <v>0</v>
      </c>
      <c r="Q169" s="64">
        <v>0</v>
      </c>
      <c r="R169" s="381"/>
      <c r="S169" s="387"/>
      <c r="T169" s="387"/>
      <c r="U169" s="387"/>
      <c r="V169" s="387"/>
      <c r="W169" s="387"/>
      <c r="X169" s="387"/>
      <c r="Y169" s="387"/>
      <c r="Z169" s="387"/>
      <c r="AA169" s="4"/>
      <c r="AH169" s="383"/>
      <c r="AI169" s="384"/>
      <c r="AJ169" s="385"/>
      <c r="AK169" s="384"/>
      <c r="AT169" s="18"/>
      <c r="AU169" s="19"/>
      <c r="AX169" s="404"/>
      <c r="AY169" s="404"/>
      <c r="AZ169" s="404"/>
      <c r="BA169" s="405"/>
      <c r="BB169" s="407"/>
      <c r="BC169" s="405"/>
      <c r="BD169" s="404"/>
      <c r="BE169" s="404"/>
      <c r="BF169" s="405"/>
      <c r="BG169" s="431"/>
    </row>
    <row r="170" spans="1:90" s="3" customFormat="1" ht="38.25" customHeight="1" x14ac:dyDescent="0.25">
      <c r="A170" s="181" t="s">
        <v>64</v>
      </c>
      <c r="B170" s="65">
        <v>482131</v>
      </c>
      <c r="C170" s="84" t="str">
        <f>IF(B170="","",VLOOKUP(B170,[2]Упутство!$BE$2:$BF$1740,2,FALSE))</f>
        <v>Регистрација возила</v>
      </c>
      <c r="D170" s="69">
        <v>0</v>
      </c>
      <c r="E170" s="69">
        <v>0</v>
      </c>
      <c r="F170" s="69">
        <v>0</v>
      </c>
      <c r="G170" s="69">
        <v>0</v>
      </c>
      <c r="H170" s="69">
        <v>0</v>
      </c>
      <c r="I170" s="69">
        <v>0</v>
      </c>
      <c r="J170" s="132">
        <v>0</v>
      </c>
      <c r="K170" s="135">
        <v>0</v>
      </c>
      <c r="L170" s="316">
        <v>0</v>
      </c>
      <c r="M170" s="316">
        <v>0</v>
      </c>
      <c r="N170" s="75">
        <f t="shared" si="41"/>
        <v>0</v>
      </c>
      <c r="O170" s="75">
        <f t="shared" si="42"/>
        <v>0</v>
      </c>
      <c r="P170" s="68" t="e">
        <f>(L170*1)/J170</f>
        <v>#DIV/0!</v>
      </c>
      <c r="Q170" s="146" t="e">
        <f>(M170*1)/K170</f>
        <v>#DIV/0!</v>
      </c>
      <c r="R170" s="381"/>
      <c r="S170" s="387"/>
      <c r="T170" s="387"/>
      <c r="U170" s="387"/>
      <c r="V170" s="387"/>
      <c r="W170" s="387"/>
      <c r="X170" s="387"/>
      <c r="Y170" s="387"/>
      <c r="Z170" s="387"/>
      <c r="AA170" s="4"/>
      <c r="AH170" s="383"/>
      <c r="AI170" s="384"/>
      <c r="AJ170" s="385"/>
      <c r="AK170" s="384"/>
      <c r="AT170" s="18"/>
      <c r="AU170" s="19"/>
      <c r="AX170" s="404"/>
      <c r="AY170" s="404"/>
      <c r="AZ170" s="404"/>
      <c r="BA170" s="405"/>
      <c r="BB170" s="407"/>
      <c r="BC170" s="405"/>
      <c r="BD170" s="404"/>
      <c r="BE170" s="404"/>
      <c r="BF170" s="405"/>
      <c r="BG170" s="431"/>
    </row>
    <row r="171" spans="1:90" s="3" customFormat="1" ht="32.25" customHeight="1" x14ac:dyDescent="0.25">
      <c r="A171" s="181" t="s">
        <v>65</v>
      </c>
      <c r="B171" s="65">
        <v>482211</v>
      </c>
      <c r="C171" s="84" t="str">
        <f>IF(B171="","",VLOOKUP(B171,[2]Упутство!$BE$2:$BF$1740,2,FALSE))</f>
        <v>Републичке таксе</v>
      </c>
      <c r="D171" s="69">
        <v>0</v>
      </c>
      <c r="E171" s="69">
        <v>0</v>
      </c>
      <c r="F171" s="69">
        <v>0</v>
      </c>
      <c r="G171" s="69">
        <v>0</v>
      </c>
      <c r="H171" s="69">
        <v>0</v>
      </c>
      <c r="I171" s="69">
        <v>0</v>
      </c>
      <c r="J171" s="135">
        <v>0</v>
      </c>
      <c r="K171" s="135">
        <v>0</v>
      </c>
      <c r="L171" s="316">
        <v>0</v>
      </c>
      <c r="M171" s="316">
        <v>0</v>
      </c>
      <c r="N171" s="75">
        <f t="shared" si="41"/>
        <v>0</v>
      </c>
      <c r="O171" s="75">
        <f t="shared" si="42"/>
        <v>0</v>
      </c>
      <c r="P171" s="68" t="e">
        <f>(L171*1)/J171</f>
        <v>#DIV/0!</v>
      </c>
      <c r="Q171" s="146" t="e">
        <f>(M171*1)/K171</f>
        <v>#DIV/0!</v>
      </c>
      <c r="R171" s="381"/>
      <c r="S171" s="387"/>
      <c r="T171" s="387"/>
      <c r="U171" s="387"/>
      <c r="V171" s="387"/>
      <c r="W171" s="387"/>
      <c r="X171" s="387"/>
      <c r="Y171" s="387"/>
      <c r="Z171" s="387"/>
      <c r="AA171" s="4"/>
      <c r="AH171" s="383"/>
      <c r="AI171" s="384"/>
      <c r="AJ171" s="385"/>
      <c r="AK171" s="384"/>
      <c r="AT171" s="18"/>
      <c r="AU171" s="19"/>
      <c r="AX171" s="404"/>
      <c r="AY171" s="404"/>
      <c r="AZ171" s="404"/>
      <c r="BA171" s="405"/>
      <c r="BB171" s="407"/>
      <c r="BC171" s="405"/>
      <c r="BD171" s="404"/>
      <c r="BE171" s="404"/>
      <c r="BF171" s="405"/>
      <c r="BG171" s="431"/>
    </row>
    <row r="172" spans="1:90" s="3" customFormat="1" ht="33" customHeight="1" x14ac:dyDescent="0.25">
      <c r="A172" s="181" t="s">
        <v>66</v>
      </c>
      <c r="B172" s="65">
        <v>482251</v>
      </c>
      <c r="C172" s="84" t="str">
        <f>IF(B172="","",VLOOKUP(B172,[2]Упутство!$BE$2:$BF$1740,2,FALSE))</f>
        <v>Судске таксе</v>
      </c>
      <c r="D172" s="69">
        <v>0</v>
      </c>
      <c r="E172" s="69">
        <v>0</v>
      </c>
      <c r="F172" s="69">
        <v>0</v>
      </c>
      <c r="G172" s="69">
        <v>0</v>
      </c>
      <c r="H172" s="69">
        <v>0</v>
      </c>
      <c r="I172" s="69">
        <v>0</v>
      </c>
      <c r="J172" s="135">
        <v>0</v>
      </c>
      <c r="K172" s="135">
        <v>0</v>
      </c>
      <c r="L172" s="316">
        <v>0</v>
      </c>
      <c r="M172" s="316">
        <v>0</v>
      </c>
      <c r="N172" s="75">
        <f t="shared" si="41"/>
        <v>0</v>
      </c>
      <c r="O172" s="75">
        <f t="shared" si="42"/>
        <v>0</v>
      </c>
      <c r="P172" s="68">
        <v>0</v>
      </c>
      <c r="Q172" s="146">
        <v>0</v>
      </c>
      <c r="R172" s="381"/>
      <c r="S172" s="387"/>
      <c r="T172" s="387"/>
      <c r="U172" s="387"/>
      <c r="V172" s="387"/>
      <c r="W172" s="387"/>
      <c r="X172" s="387"/>
      <c r="Y172" s="387"/>
      <c r="Z172" s="387"/>
      <c r="AA172" s="4"/>
      <c r="AH172" s="383"/>
      <c r="AI172" s="384"/>
      <c r="AJ172" s="385"/>
      <c r="AK172" s="384"/>
      <c r="AT172" s="18"/>
      <c r="AU172" s="19"/>
      <c r="AX172" s="404"/>
      <c r="AY172" s="404"/>
      <c r="AZ172" s="404"/>
      <c r="BA172" s="405"/>
      <c r="BB172" s="407"/>
      <c r="BC172" s="405"/>
      <c r="BD172" s="404"/>
      <c r="BE172" s="404"/>
      <c r="BF172" s="405"/>
      <c r="BG172" s="431"/>
    </row>
    <row r="173" spans="1:90" s="3" customFormat="1" ht="29.45" customHeight="1" x14ac:dyDescent="0.25">
      <c r="A173" s="181" t="s">
        <v>67</v>
      </c>
      <c r="B173" s="65">
        <v>482311</v>
      </c>
      <c r="C173" s="84" t="s">
        <v>262</v>
      </c>
      <c r="D173" s="69">
        <v>0</v>
      </c>
      <c r="E173" s="69">
        <v>0</v>
      </c>
      <c r="F173" s="69">
        <v>0</v>
      </c>
      <c r="G173" s="69">
        <v>0</v>
      </c>
      <c r="H173" s="69">
        <v>0</v>
      </c>
      <c r="I173" s="69">
        <v>0</v>
      </c>
      <c r="J173" s="135">
        <v>0</v>
      </c>
      <c r="K173" s="135">
        <v>0</v>
      </c>
      <c r="L173" s="316">
        <v>0</v>
      </c>
      <c r="M173" s="316">
        <v>0</v>
      </c>
      <c r="N173" s="75">
        <f t="shared" si="41"/>
        <v>0</v>
      </c>
      <c r="O173" s="75">
        <f t="shared" si="42"/>
        <v>0</v>
      </c>
      <c r="P173" s="68" t="e">
        <f>(L173*1)/J173</f>
        <v>#DIV/0!</v>
      </c>
      <c r="Q173" s="146" t="e">
        <f>(M173*1)/K173</f>
        <v>#DIV/0!</v>
      </c>
      <c r="R173" s="381"/>
      <c r="S173" s="387"/>
      <c r="T173" s="387"/>
      <c r="U173" s="387"/>
      <c r="V173" s="387"/>
      <c r="W173" s="387"/>
      <c r="X173" s="387"/>
      <c r="Y173" s="387"/>
      <c r="Z173" s="387"/>
      <c r="AA173" s="4"/>
      <c r="AH173" s="383"/>
      <c r="AI173" s="384"/>
      <c r="AJ173" s="385"/>
      <c r="AK173" s="384"/>
      <c r="AT173" s="18"/>
      <c r="AU173" s="19"/>
      <c r="AX173" s="404"/>
      <c r="AY173" s="404"/>
      <c r="AZ173" s="404"/>
      <c r="BA173" s="405"/>
      <c r="BB173" s="407"/>
      <c r="BC173" s="405"/>
      <c r="BD173" s="404"/>
      <c r="BE173" s="404"/>
      <c r="BF173" s="405"/>
      <c r="BG173" s="431"/>
    </row>
    <row r="174" spans="1:90" s="3" customFormat="1" ht="36.6" customHeight="1" x14ac:dyDescent="0.25">
      <c r="A174" s="192" t="s">
        <v>68</v>
      </c>
      <c r="B174" s="61">
        <v>483000</v>
      </c>
      <c r="C174" s="83" t="str">
        <f>IF(B174="","",VLOOKUP(B174,[2]Упутство!$BE$2:$BF$1740,2,FALSE))</f>
        <v>Новчане казне и пенали по решењу судова</v>
      </c>
      <c r="D174" s="73">
        <f t="shared" ref="D174:M174" si="45">SUM(D175)</f>
        <v>60000</v>
      </c>
      <c r="E174" s="73">
        <f t="shared" si="45"/>
        <v>0</v>
      </c>
      <c r="F174" s="73">
        <f t="shared" si="45"/>
        <v>1000</v>
      </c>
      <c r="G174" s="73">
        <f t="shared" si="45"/>
        <v>0</v>
      </c>
      <c r="H174" s="73">
        <f t="shared" si="45"/>
        <v>1000</v>
      </c>
      <c r="I174" s="73">
        <f t="shared" si="45"/>
        <v>0</v>
      </c>
      <c r="J174" s="73">
        <f t="shared" si="45"/>
        <v>1000</v>
      </c>
      <c r="K174" s="73">
        <f t="shared" si="45"/>
        <v>0</v>
      </c>
      <c r="L174" s="136">
        <f t="shared" si="45"/>
        <v>0</v>
      </c>
      <c r="M174" s="136">
        <f t="shared" si="45"/>
        <v>0</v>
      </c>
      <c r="N174" s="73">
        <f t="shared" si="41"/>
        <v>1000</v>
      </c>
      <c r="O174" s="73">
        <f t="shared" si="42"/>
        <v>0</v>
      </c>
      <c r="P174" s="64">
        <f>(L174*1)/J174</f>
        <v>0</v>
      </c>
      <c r="Q174" s="64">
        <v>0</v>
      </c>
      <c r="R174" s="381"/>
      <c r="S174" s="387"/>
      <c r="T174" s="387"/>
      <c r="U174" s="387"/>
      <c r="V174" s="387"/>
      <c r="W174" s="387"/>
      <c r="X174" s="387"/>
      <c r="Y174" s="387"/>
      <c r="Z174" s="387"/>
      <c r="AA174" s="4"/>
      <c r="AH174" s="383"/>
      <c r="AI174" s="384"/>
      <c r="AJ174" s="385"/>
      <c r="AK174" s="384"/>
      <c r="AT174" s="18"/>
      <c r="AU174" s="19"/>
      <c r="AX174" s="404"/>
      <c r="AY174" s="404"/>
      <c r="AZ174" s="404"/>
      <c r="BA174" s="405"/>
      <c r="BB174" s="407"/>
      <c r="BC174" s="405"/>
      <c r="BD174" s="404"/>
      <c r="BE174" s="404"/>
      <c r="BF174" s="405"/>
      <c r="BG174" s="431"/>
    </row>
    <row r="175" spans="1:90" s="3" customFormat="1" ht="36.75" customHeight="1" x14ac:dyDescent="0.25">
      <c r="A175" s="181" t="s">
        <v>69</v>
      </c>
      <c r="B175" s="65">
        <v>483111</v>
      </c>
      <c r="C175" s="84" t="str">
        <f>IF(B175="","",VLOOKUP(B175,[2]Упутство!$BE$2:$BF$1740,2,FALSE))</f>
        <v>Новчане казне и пенали по решењу судова</v>
      </c>
      <c r="D175" s="69">
        <v>60000</v>
      </c>
      <c r="E175" s="69">
        <v>0</v>
      </c>
      <c r="F175" s="69">
        <v>1000</v>
      </c>
      <c r="G175" s="69">
        <v>0</v>
      </c>
      <c r="H175" s="69">
        <v>1000</v>
      </c>
      <c r="I175" s="69">
        <v>0</v>
      </c>
      <c r="J175" s="132">
        <v>1000</v>
      </c>
      <c r="K175" s="132">
        <v>0</v>
      </c>
      <c r="L175" s="316">
        <v>0</v>
      </c>
      <c r="M175" s="316">
        <v>0</v>
      </c>
      <c r="N175" s="75">
        <f t="shared" si="41"/>
        <v>1000</v>
      </c>
      <c r="O175" s="75">
        <f t="shared" si="42"/>
        <v>0</v>
      </c>
      <c r="P175" s="68">
        <f>(L175*1)/J175</f>
        <v>0</v>
      </c>
      <c r="Q175" s="68" t="e">
        <f>(M175*1)/K175</f>
        <v>#DIV/0!</v>
      </c>
      <c r="R175" s="381"/>
      <c r="S175" s="387"/>
      <c r="T175" s="387"/>
      <c r="U175" s="387"/>
      <c r="V175" s="387"/>
      <c r="W175" s="387"/>
      <c r="X175" s="387"/>
      <c r="Y175" s="387"/>
      <c r="Z175" s="387"/>
      <c r="AA175" s="4"/>
      <c r="AH175" s="383"/>
      <c r="AI175" s="384"/>
      <c r="AJ175" s="385"/>
      <c r="AK175" s="384"/>
      <c r="AT175" s="18"/>
      <c r="AU175" s="19"/>
      <c r="AX175" s="404"/>
      <c r="AY175" s="404"/>
      <c r="AZ175" s="404"/>
      <c r="BA175" s="405"/>
      <c r="BB175" s="407"/>
      <c r="BC175" s="405"/>
      <c r="BD175" s="404"/>
      <c r="BE175" s="404"/>
      <c r="BF175" s="405"/>
      <c r="BG175" s="431"/>
    </row>
    <row r="176" spans="1:90" s="3" customFormat="1" ht="42.75" customHeight="1" x14ac:dyDescent="0.25">
      <c r="A176" s="192" t="s">
        <v>70</v>
      </c>
      <c r="B176" s="61">
        <v>485000</v>
      </c>
      <c r="C176" s="83" t="s">
        <v>120</v>
      </c>
      <c r="D176" s="73">
        <f t="shared" ref="D176:M176" si="46">SUM(D177)</f>
        <v>0</v>
      </c>
      <c r="E176" s="73">
        <f t="shared" si="46"/>
        <v>0</v>
      </c>
      <c r="F176" s="73">
        <f t="shared" si="46"/>
        <v>0</v>
      </c>
      <c r="G176" s="73">
        <f t="shared" si="46"/>
        <v>0</v>
      </c>
      <c r="H176" s="73">
        <f t="shared" si="46"/>
        <v>0</v>
      </c>
      <c r="I176" s="73">
        <f t="shared" si="46"/>
        <v>0</v>
      </c>
      <c r="J176" s="73">
        <f t="shared" si="46"/>
        <v>0</v>
      </c>
      <c r="K176" s="73">
        <f t="shared" si="46"/>
        <v>0</v>
      </c>
      <c r="L176" s="136">
        <f t="shared" si="46"/>
        <v>0</v>
      </c>
      <c r="M176" s="136">
        <f t="shared" si="46"/>
        <v>0</v>
      </c>
      <c r="N176" s="73">
        <f t="shared" si="41"/>
        <v>0</v>
      </c>
      <c r="O176" s="73">
        <f t="shared" si="42"/>
        <v>0</v>
      </c>
      <c r="P176" s="64">
        <v>0</v>
      </c>
      <c r="Q176" s="64">
        <v>0</v>
      </c>
      <c r="R176" s="381"/>
      <c r="S176" s="387"/>
      <c r="T176" s="447"/>
      <c r="U176" s="447"/>
      <c r="V176" s="447"/>
      <c r="W176" s="447"/>
      <c r="X176" s="447"/>
      <c r="Y176" s="447"/>
      <c r="Z176" s="447"/>
      <c r="AA176" s="448"/>
      <c r="AB176" s="408"/>
      <c r="AC176" s="408"/>
      <c r="AD176" s="408"/>
      <c r="AE176" s="408"/>
      <c r="AF176" s="408"/>
      <c r="AG176" s="408"/>
      <c r="AH176" s="409"/>
      <c r="AI176" s="410"/>
      <c r="AJ176" s="411"/>
      <c r="AK176" s="410"/>
      <c r="AL176" s="408"/>
      <c r="AM176" s="408"/>
      <c r="AN176" s="408"/>
      <c r="AO176" s="408"/>
      <c r="AP176" s="408"/>
      <c r="AQ176" s="408"/>
      <c r="AR176" s="408"/>
      <c r="AS176" s="408"/>
      <c r="AT176" s="449"/>
      <c r="AU176" s="450"/>
      <c r="AV176" s="408"/>
      <c r="AW176" s="408"/>
      <c r="AX176" s="414"/>
      <c r="AY176" s="414"/>
      <c r="AZ176" s="414"/>
      <c r="BA176" s="415"/>
      <c r="BB176" s="417"/>
      <c r="BC176" s="415"/>
      <c r="BD176" s="414"/>
      <c r="BE176" s="414"/>
      <c r="BF176" s="415"/>
      <c r="BG176" s="451"/>
      <c r="BH176" s="408"/>
      <c r="BI176" s="408"/>
      <c r="BJ176" s="408"/>
      <c r="BK176" s="408"/>
      <c r="BL176" s="408"/>
      <c r="BM176" s="408"/>
      <c r="BN176" s="408"/>
      <c r="BO176" s="408"/>
      <c r="BP176" s="408"/>
      <c r="BQ176" s="408"/>
      <c r="BR176" s="408"/>
      <c r="BS176" s="408"/>
      <c r="BT176" s="408"/>
      <c r="BU176" s="408"/>
      <c r="BV176" s="408"/>
      <c r="BW176" s="408"/>
      <c r="BX176" s="408"/>
      <c r="BY176" s="408"/>
      <c r="BZ176" s="408"/>
      <c r="CA176" s="408"/>
      <c r="CB176" s="408"/>
      <c r="CC176" s="408"/>
      <c r="CD176" s="408"/>
      <c r="CE176" s="408"/>
      <c r="CF176" s="408"/>
      <c r="CG176" s="408"/>
      <c r="CH176" s="408"/>
      <c r="CI176" s="408"/>
      <c r="CJ176" s="408"/>
      <c r="CK176" s="408"/>
      <c r="CL176" s="408"/>
    </row>
    <row r="177" spans="1:90" s="408" customFormat="1" ht="6.75" hidden="1" customHeight="1" x14ac:dyDescent="0.25">
      <c r="A177" s="193" t="s">
        <v>78</v>
      </c>
      <c r="B177" s="90">
        <v>485119</v>
      </c>
      <c r="C177" s="91" t="s">
        <v>109</v>
      </c>
      <c r="D177" s="98"/>
      <c r="E177" s="98"/>
      <c r="F177" s="98">
        <v>0</v>
      </c>
      <c r="G177" s="98">
        <v>0</v>
      </c>
      <c r="H177" s="98">
        <v>0</v>
      </c>
      <c r="I177" s="98">
        <v>0</v>
      </c>
      <c r="J177" s="133">
        <v>0</v>
      </c>
      <c r="K177" s="133">
        <v>0</v>
      </c>
      <c r="L177" s="316">
        <v>0</v>
      </c>
      <c r="M177" s="316">
        <v>0</v>
      </c>
      <c r="N177" s="92">
        <f t="shared" si="41"/>
        <v>0</v>
      </c>
      <c r="O177" s="92">
        <f t="shared" si="42"/>
        <v>0</v>
      </c>
      <c r="P177" s="94">
        <v>0</v>
      </c>
      <c r="Q177" s="94">
        <v>0</v>
      </c>
      <c r="R177" s="446"/>
      <c r="S177" s="447"/>
      <c r="T177" s="387"/>
      <c r="U177" s="387"/>
      <c r="V177" s="387"/>
      <c r="W177" s="387"/>
      <c r="X177" s="387"/>
      <c r="Y177" s="387"/>
      <c r="Z177" s="387"/>
      <c r="AA177" s="4"/>
      <c r="AB177" s="3"/>
      <c r="AC177" s="3"/>
      <c r="AD177" s="3"/>
      <c r="AE177" s="3"/>
      <c r="AF177" s="3"/>
      <c r="AG177" s="3"/>
      <c r="AH177" s="383"/>
      <c r="AI177" s="384"/>
      <c r="AJ177" s="385"/>
      <c r="AK177" s="384"/>
      <c r="AL177" s="3"/>
      <c r="AM177" s="3"/>
      <c r="AN177" s="3"/>
      <c r="AO177" s="3"/>
      <c r="AP177" s="3"/>
      <c r="AQ177" s="3"/>
      <c r="AR177" s="3"/>
      <c r="AS177" s="3"/>
      <c r="AT177" s="18"/>
      <c r="AU177" s="19"/>
      <c r="AV177" s="3"/>
      <c r="AW177" s="3"/>
      <c r="AX177" s="404"/>
      <c r="AY177" s="404"/>
      <c r="AZ177" s="404"/>
      <c r="BA177" s="405"/>
      <c r="BB177" s="407"/>
      <c r="BC177" s="405"/>
      <c r="BD177" s="404"/>
      <c r="BE177" s="404"/>
      <c r="BF177" s="405"/>
      <c r="BG177" s="431"/>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row>
    <row r="178" spans="1:90" s="3" customFormat="1" ht="29.25" customHeight="1" x14ac:dyDescent="0.25">
      <c r="A178" s="192" t="s">
        <v>71</v>
      </c>
      <c r="B178" s="61">
        <v>511000</v>
      </c>
      <c r="C178" s="83" t="str">
        <f>IF(B178="","",VLOOKUP(B178,[2]Упутство!$BE$2:$BF$1740,2,FALSE))</f>
        <v>Зграде и грађевински објекти</v>
      </c>
      <c r="D178" s="73">
        <f>SUM(D179:D182)</f>
        <v>0</v>
      </c>
      <c r="E178" s="73">
        <f>SUM(E179:E182)</f>
        <v>0</v>
      </c>
      <c r="F178" s="73">
        <f t="shared" ref="F178:M178" si="47">SUM(F179:F182)</f>
        <v>0</v>
      </c>
      <c r="G178" s="73">
        <f t="shared" si="47"/>
        <v>0</v>
      </c>
      <c r="H178" s="73">
        <f>SUM(H179:H182)</f>
        <v>0</v>
      </c>
      <c r="I178" s="73">
        <f>SUM(I179:I182)</f>
        <v>0</v>
      </c>
      <c r="J178" s="73">
        <f t="shared" si="47"/>
        <v>0</v>
      </c>
      <c r="K178" s="73">
        <f t="shared" si="47"/>
        <v>0</v>
      </c>
      <c r="L178" s="136">
        <f t="shared" si="47"/>
        <v>0</v>
      </c>
      <c r="M178" s="136">
        <f t="shared" si="47"/>
        <v>0</v>
      </c>
      <c r="N178" s="73">
        <f t="shared" si="41"/>
        <v>0</v>
      </c>
      <c r="O178" s="73">
        <f t="shared" si="42"/>
        <v>0</v>
      </c>
      <c r="P178" s="64">
        <v>0</v>
      </c>
      <c r="Q178" s="64">
        <v>0</v>
      </c>
      <c r="R178" s="381"/>
      <c r="S178" s="387"/>
      <c r="T178" s="447"/>
      <c r="U178" s="447"/>
      <c r="V178" s="447"/>
      <c r="W178" s="447"/>
      <c r="X178" s="447"/>
      <c r="Y178" s="447"/>
      <c r="Z178" s="447"/>
      <c r="AA178" s="448"/>
      <c r="AB178" s="408"/>
      <c r="AC178" s="408"/>
      <c r="AD178" s="408"/>
      <c r="AE178" s="408"/>
      <c r="AF178" s="408"/>
      <c r="AG178" s="408"/>
      <c r="AH178" s="409"/>
      <c r="AI178" s="410"/>
      <c r="AJ178" s="411"/>
      <c r="AK178" s="410"/>
      <c r="AL178" s="408"/>
      <c r="AM178" s="408"/>
      <c r="AN178" s="408"/>
      <c r="AO178" s="408"/>
      <c r="AP178" s="408"/>
      <c r="AQ178" s="408"/>
      <c r="AR178" s="408"/>
      <c r="AS178" s="408"/>
      <c r="AT178" s="449"/>
      <c r="AU178" s="450"/>
      <c r="AV178" s="408"/>
      <c r="AW178" s="408"/>
      <c r="AX178" s="414"/>
      <c r="AY178" s="414"/>
      <c r="AZ178" s="414"/>
      <c r="BA178" s="415"/>
      <c r="BB178" s="417"/>
      <c r="BC178" s="415"/>
      <c r="BD178" s="414"/>
      <c r="BE178" s="414"/>
      <c r="BF178" s="415"/>
      <c r="BG178" s="451"/>
      <c r="BH178" s="408"/>
      <c r="BI178" s="408"/>
      <c r="BJ178" s="408"/>
      <c r="BK178" s="408"/>
      <c r="BL178" s="408"/>
      <c r="BM178" s="408"/>
      <c r="BN178" s="408"/>
      <c r="BO178" s="408"/>
      <c r="BP178" s="408"/>
      <c r="BQ178" s="408"/>
      <c r="BR178" s="408"/>
      <c r="BS178" s="408"/>
      <c r="BT178" s="408"/>
      <c r="BU178" s="408"/>
      <c r="BV178" s="408"/>
      <c r="BW178" s="408"/>
      <c r="BX178" s="408"/>
      <c r="BY178" s="408"/>
      <c r="BZ178" s="408"/>
      <c r="CA178" s="408"/>
      <c r="CB178" s="408"/>
      <c r="CC178" s="408"/>
      <c r="CD178" s="408"/>
      <c r="CE178" s="408"/>
      <c r="CF178" s="408"/>
      <c r="CG178" s="408"/>
      <c r="CH178" s="408"/>
      <c r="CI178" s="408"/>
      <c r="CJ178" s="408"/>
      <c r="CK178" s="408"/>
      <c r="CL178" s="408"/>
    </row>
    <row r="179" spans="1:90" s="408" customFormat="1" ht="0.75" hidden="1" customHeight="1" x14ac:dyDescent="0.25">
      <c r="A179" s="182" t="s">
        <v>79</v>
      </c>
      <c r="B179" s="90">
        <v>511321</v>
      </c>
      <c r="C179" s="91" t="str">
        <f>IF(B179="","",VLOOKUP(B179,[2]Упутство!$BE$2:$BF$1740,2,FALSE))</f>
        <v>Капитално одржавање пословних зграда и пословног простора</v>
      </c>
      <c r="D179" s="98"/>
      <c r="E179" s="98"/>
      <c r="F179" s="98"/>
      <c r="G179" s="98"/>
      <c r="H179" s="98"/>
      <c r="I179" s="98"/>
      <c r="J179" s="133"/>
      <c r="K179" s="133"/>
      <c r="L179" s="316"/>
      <c r="M179" s="316">
        <v>0</v>
      </c>
      <c r="N179" s="92">
        <f t="shared" si="41"/>
        <v>0</v>
      </c>
      <c r="O179" s="92">
        <f t="shared" si="42"/>
        <v>0</v>
      </c>
      <c r="P179" s="94">
        <v>0</v>
      </c>
      <c r="Q179" s="93">
        <v>0</v>
      </c>
      <c r="R179" s="446"/>
      <c r="S179" s="447"/>
      <c r="T179" s="447"/>
      <c r="U179" s="447"/>
      <c r="V179" s="447"/>
      <c r="W179" s="447"/>
      <c r="X179" s="447"/>
      <c r="Y179" s="447"/>
      <c r="Z179" s="447"/>
      <c r="AA179" s="448"/>
      <c r="AH179" s="409"/>
      <c r="AI179" s="410"/>
      <c r="AJ179" s="411"/>
      <c r="AK179" s="410"/>
      <c r="AT179" s="449"/>
      <c r="AU179" s="450"/>
      <c r="AX179" s="414"/>
      <c r="AY179" s="414"/>
      <c r="AZ179" s="414"/>
      <c r="BA179" s="415"/>
      <c r="BB179" s="417"/>
      <c r="BC179" s="415"/>
      <c r="BD179" s="414"/>
      <c r="BE179" s="414"/>
      <c r="BF179" s="415"/>
      <c r="BG179" s="451"/>
    </row>
    <row r="180" spans="1:90" s="408" customFormat="1" ht="9" hidden="1" customHeight="1" x14ac:dyDescent="0.25">
      <c r="A180" s="182" t="s">
        <v>80</v>
      </c>
      <c r="B180" s="90">
        <v>511411</v>
      </c>
      <c r="C180" s="91" t="str">
        <f>IF(B180="","",VLOOKUP(B180,[2]Упутство!$BE$2:$BF$1740,2,FALSE))</f>
        <v>Планирање и праћење пројекта</v>
      </c>
      <c r="D180" s="98"/>
      <c r="E180" s="98"/>
      <c r="F180" s="98"/>
      <c r="G180" s="98"/>
      <c r="H180" s="98"/>
      <c r="I180" s="98"/>
      <c r="J180" s="133"/>
      <c r="K180" s="133"/>
      <c r="L180" s="316">
        <v>0</v>
      </c>
      <c r="M180" s="316">
        <v>0</v>
      </c>
      <c r="N180" s="92">
        <f t="shared" si="41"/>
        <v>0</v>
      </c>
      <c r="O180" s="92">
        <f t="shared" si="42"/>
        <v>0</v>
      </c>
      <c r="P180" s="94">
        <v>0</v>
      </c>
      <c r="Q180" s="93">
        <v>0</v>
      </c>
      <c r="R180" s="446"/>
      <c r="S180" s="447"/>
      <c r="T180" s="447"/>
      <c r="U180" s="447"/>
      <c r="V180" s="447"/>
      <c r="W180" s="447"/>
      <c r="X180" s="447"/>
      <c r="Y180" s="447"/>
      <c r="Z180" s="447"/>
      <c r="AA180" s="448"/>
      <c r="AH180" s="409"/>
      <c r="AI180" s="410"/>
      <c r="AJ180" s="411"/>
      <c r="AK180" s="410"/>
      <c r="AT180" s="449"/>
      <c r="AU180" s="450"/>
      <c r="AX180" s="414"/>
      <c r="AY180" s="414"/>
      <c r="AZ180" s="414"/>
      <c r="BA180" s="415"/>
      <c r="BB180" s="417"/>
      <c r="BC180" s="415"/>
      <c r="BD180" s="414"/>
      <c r="BE180" s="414"/>
      <c r="BF180" s="415"/>
      <c r="BG180" s="451"/>
    </row>
    <row r="181" spans="1:90" s="408" customFormat="1" ht="0.75" customHeight="1" x14ac:dyDescent="0.25">
      <c r="A181" s="182" t="s">
        <v>70</v>
      </c>
      <c r="B181" s="90">
        <v>511431</v>
      </c>
      <c r="C181" s="91" t="str">
        <f>IF(B181="","",VLOOKUP(B181,[2]Упутство!$BE$2:$BF$1740,2,FALSE))</f>
        <v>Идејни пројекат</v>
      </c>
      <c r="D181" s="98"/>
      <c r="E181" s="98"/>
      <c r="F181" s="98"/>
      <c r="G181" s="98"/>
      <c r="H181" s="98"/>
      <c r="I181" s="98"/>
      <c r="J181" s="133"/>
      <c r="K181" s="133"/>
      <c r="L181" s="316">
        <v>0</v>
      </c>
      <c r="M181" s="316">
        <v>0</v>
      </c>
      <c r="N181" s="92">
        <f t="shared" si="41"/>
        <v>0</v>
      </c>
      <c r="O181" s="92">
        <f t="shared" si="42"/>
        <v>0</v>
      </c>
      <c r="P181" s="94">
        <v>0</v>
      </c>
      <c r="Q181" s="93">
        <v>0</v>
      </c>
      <c r="R181" s="446"/>
      <c r="S181" s="447"/>
      <c r="T181" s="387"/>
      <c r="U181" s="387"/>
      <c r="V181" s="387"/>
      <c r="W181" s="387"/>
      <c r="X181" s="387"/>
      <c r="Y181" s="387"/>
      <c r="Z181" s="387"/>
      <c r="AA181" s="4"/>
      <c r="AB181" s="3"/>
      <c r="AC181" s="3"/>
      <c r="AD181" s="3"/>
      <c r="AE181" s="3"/>
      <c r="AF181" s="3"/>
      <c r="AG181" s="3"/>
      <c r="AH181" s="383"/>
      <c r="AI181" s="384"/>
      <c r="AJ181" s="385"/>
      <c r="AK181" s="384"/>
      <c r="AL181" s="3"/>
      <c r="AM181" s="3"/>
      <c r="AN181" s="3"/>
      <c r="AO181" s="3"/>
      <c r="AP181" s="3"/>
      <c r="AQ181" s="3"/>
      <c r="AR181" s="3"/>
      <c r="AS181" s="3"/>
      <c r="AT181" s="18"/>
      <c r="AU181" s="19"/>
      <c r="AV181" s="3"/>
      <c r="AW181" s="3"/>
      <c r="AX181" s="404"/>
      <c r="AY181" s="404"/>
      <c r="AZ181" s="404"/>
      <c r="BA181" s="405"/>
      <c r="BB181" s="407"/>
      <c r="BC181" s="405"/>
      <c r="BD181" s="404"/>
      <c r="BE181" s="404"/>
      <c r="BF181" s="405"/>
      <c r="BG181" s="431"/>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row>
    <row r="182" spans="1:90" s="3" customFormat="1" ht="38.25" customHeight="1" x14ac:dyDescent="0.25">
      <c r="A182" s="181" t="s">
        <v>72</v>
      </c>
      <c r="B182" s="65">
        <v>511451</v>
      </c>
      <c r="C182" s="84" t="str">
        <f>IF(B182="","",VLOOKUP(B182,[2]Упутство!$BE$2:$BF$1740,2,FALSE))</f>
        <v>Пројектна документација</v>
      </c>
      <c r="D182" s="69">
        <v>0</v>
      </c>
      <c r="E182" s="69">
        <v>0</v>
      </c>
      <c r="F182" s="69">
        <v>0</v>
      </c>
      <c r="G182" s="69">
        <v>0</v>
      </c>
      <c r="H182" s="69">
        <v>0</v>
      </c>
      <c r="I182" s="69">
        <v>0</v>
      </c>
      <c r="J182" s="132">
        <v>0</v>
      </c>
      <c r="K182" s="132">
        <v>0</v>
      </c>
      <c r="L182" s="316">
        <v>0</v>
      </c>
      <c r="M182" s="316">
        <v>0</v>
      </c>
      <c r="N182" s="75">
        <f t="shared" si="41"/>
        <v>0</v>
      </c>
      <c r="O182" s="75">
        <f t="shared" si="42"/>
        <v>0</v>
      </c>
      <c r="P182" s="68">
        <v>0</v>
      </c>
      <c r="Q182" s="315">
        <v>0</v>
      </c>
      <c r="R182" s="381"/>
      <c r="S182" s="387"/>
      <c r="T182" s="387"/>
      <c r="U182" s="387"/>
      <c r="V182" s="387"/>
      <c r="W182" s="387"/>
      <c r="X182" s="387"/>
      <c r="Y182" s="387"/>
      <c r="Z182" s="387"/>
      <c r="AA182" s="4"/>
      <c r="AH182" s="383"/>
      <c r="AI182" s="384"/>
      <c r="AJ182" s="385"/>
      <c r="AK182" s="384"/>
      <c r="AT182" s="18"/>
      <c r="AU182" s="19"/>
      <c r="AX182" s="404"/>
      <c r="AY182" s="404"/>
      <c r="AZ182" s="404"/>
      <c r="BA182" s="405"/>
      <c r="BB182" s="407"/>
      <c r="BC182" s="405"/>
      <c r="BD182" s="404"/>
      <c r="BE182" s="404"/>
      <c r="BF182" s="405"/>
      <c r="BG182" s="431"/>
    </row>
    <row r="183" spans="1:90" s="3" customFormat="1" ht="34.5" customHeight="1" x14ac:dyDescent="0.25">
      <c r="A183" s="192" t="s">
        <v>73</v>
      </c>
      <c r="B183" s="61">
        <v>512000</v>
      </c>
      <c r="C183" s="83" t="str">
        <f>IF(B183="","",VLOOKUP(B183,[2]Упутство!$BE$2:$BF$1740,2,FALSE))</f>
        <v>Машине и опрема</v>
      </c>
      <c r="D183" s="73">
        <f t="shared" ref="D183:M183" si="48">SUM(D184:D192)</f>
        <v>65000</v>
      </c>
      <c r="E183" s="73">
        <f t="shared" si="48"/>
        <v>0</v>
      </c>
      <c r="F183" s="73">
        <f t="shared" si="48"/>
        <v>30000</v>
      </c>
      <c r="G183" s="73">
        <f t="shared" si="48"/>
        <v>100000</v>
      </c>
      <c r="H183" s="73">
        <f t="shared" si="48"/>
        <v>149000</v>
      </c>
      <c r="I183" s="73">
        <f t="shared" si="48"/>
        <v>100000</v>
      </c>
      <c r="J183" s="73">
        <f t="shared" si="48"/>
        <v>149000</v>
      </c>
      <c r="K183" s="73">
        <f t="shared" si="48"/>
        <v>100000</v>
      </c>
      <c r="L183" s="136">
        <f t="shared" si="48"/>
        <v>182000</v>
      </c>
      <c r="M183" s="136">
        <f t="shared" si="48"/>
        <v>173000</v>
      </c>
      <c r="N183" s="73">
        <f t="shared" si="41"/>
        <v>-33000</v>
      </c>
      <c r="O183" s="73">
        <f t="shared" si="42"/>
        <v>-73000</v>
      </c>
      <c r="P183" s="64">
        <f>(L183*1)/J183</f>
        <v>1.2214765100671141</v>
      </c>
      <c r="Q183" s="64">
        <f>(M183*1)/K183</f>
        <v>1.73</v>
      </c>
      <c r="R183" s="381"/>
      <c r="S183" s="387"/>
      <c r="T183" s="387"/>
      <c r="U183" s="387"/>
      <c r="V183" s="387"/>
      <c r="W183" s="387"/>
      <c r="X183" s="387"/>
      <c r="Y183" s="387"/>
      <c r="Z183" s="387"/>
      <c r="AA183" s="4"/>
      <c r="AH183" s="383"/>
      <c r="AI183" s="384"/>
      <c r="AJ183" s="385"/>
      <c r="AK183" s="384"/>
      <c r="AT183" s="18"/>
      <c r="AU183" s="19"/>
      <c r="AX183" s="404"/>
      <c r="AY183" s="404"/>
      <c r="AZ183" s="404"/>
      <c r="BA183" s="405"/>
      <c r="BB183" s="407"/>
      <c r="BC183" s="405"/>
      <c r="BD183" s="404"/>
      <c r="BE183" s="404"/>
      <c r="BF183" s="405"/>
      <c r="BG183" s="431"/>
    </row>
    <row r="184" spans="1:90" s="483" customFormat="1" ht="27.75" customHeight="1" x14ac:dyDescent="0.25">
      <c r="A184" s="181" t="s">
        <v>74</v>
      </c>
      <c r="B184" s="266">
        <v>512111</v>
      </c>
      <c r="C184" s="267" t="s">
        <v>278</v>
      </c>
      <c r="D184" s="69">
        <v>0</v>
      </c>
      <c r="E184" s="69">
        <v>0</v>
      </c>
      <c r="F184" s="69">
        <v>0</v>
      </c>
      <c r="G184" s="69">
        <v>0</v>
      </c>
      <c r="H184" s="69">
        <v>0</v>
      </c>
      <c r="I184" s="69">
        <v>0</v>
      </c>
      <c r="J184" s="132">
        <v>0</v>
      </c>
      <c r="K184" s="132">
        <v>0</v>
      </c>
      <c r="L184" s="316">
        <v>0</v>
      </c>
      <c r="M184" s="316">
        <v>0</v>
      </c>
      <c r="N184" s="69">
        <f t="shared" si="41"/>
        <v>0</v>
      </c>
      <c r="O184" s="69">
        <f t="shared" si="42"/>
        <v>0</v>
      </c>
      <c r="P184" s="68" t="e">
        <f t="shared" ref="P184:P192" si="49">(L184*1)/J184</f>
        <v>#DIV/0!</v>
      </c>
      <c r="Q184" s="315">
        <v>0</v>
      </c>
      <c r="R184" s="480"/>
      <c r="S184" s="481"/>
      <c r="T184" s="481"/>
      <c r="U184" s="481"/>
      <c r="V184" s="481"/>
      <c r="W184" s="481"/>
      <c r="X184" s="481"/>
      <c r="Y184" s="481"/>
      <c r="Z184" s="481"/>
      <c r="AA184" s="482"/>
      <c r="AH184" s="484"/>
      <c r="AI184" s="485"/>
      <c r="AJ184" s="486"/>
      <c r="AK184" s="485"/>
      <c r="AT184" s="108"/>
      <c r="AU184" s="109"/>
      <c r="AX184" s="487"/>
      <c r="AY184" s="487"/>
      <c r="AZ184" s="487"/>
      <c r="BA184" s="443"/>
      <c r="BB184" s="445"/>
      <c r="BC184" s="443"/>
      <c r="BD184" s="487"/>
      <c r="BE184" s="487"/>
      <c r="BF184" s="443"/>
      <c r="BG184" s="444"/>
    </row>
    <row r="185" spans="1:90" s="3" customFormat="1" ht="21" customHeight="1" x14ac:dyDescent="0.25">
      <c r="A185" s="181" t="s">
        <v>75</v>
      </c>
      <c r="B185" s="65">
        <v>512211</v>
      </c>
      <c r="C185" s="84" t="str">
        <f>IF(B185="","",VLOOKUP(B185,[2]Упутство!$BE$2:$BF$1740,2,FALSE))</f>
        <v>Намештај</v>
      </c>
      <c r="D185" s="69">
        <v>50000</v>
      </c>
      <c r="E185" s="69">
        <v>0</v>
      </c>
      <c r="F185" s="69">
        <v>27000</v>
      </c>
      <c r="G185" s="69">
        <v>100000</v>
      </c>
      <c r="H185" s="69">
        <v>27000</v>
      </c>
      <c r="I185" s="69">
        <v>100000</v>
      </c>
      <c r="J185" s="132">
        <v>27000</v>
      </c>
      <c r="K185" s="132">
        <v>100000</v>
      </c>
      <c r="L185" s="316">
        <v>0</v>
      </c>
      <c r="M185" s="316">
        <v>173000</v>
      </c>
      <c r="N185" s="75">
        <f t="shared" si="41"/>
        <v>27000</v>
      </c>
      <c r="O185" s="75">
        <f t="shared" si="42"/>
        <v>-73000</v>
      </c>
      <c r="P185" s="68">
        <f t="shared" si="49"/>
        <v>0</v>
      </c>
      <c r="Q185" s="68">
        <f>(M185*1)/K185</f>
        <v>1.73</v>
      </c>
      <c r="R185" s="381"/>
      <c r="S185" s="387"/>
      <c r="T185" s="387"/>
      <c r="U185" s="387"/>
      <c r="V185" s="387"/>
      <c r="W185" s="387"/>
      <c r="X185" s="387"/>
      <c r="Y185" s="387"/>
      <c r="Z185" s="387"/>
      <c r="AA185" s="4"/>
      <c r="AH185" s="383"/>
      <c r="AI185" s="384"/>
      <c r="AJ185" s="385"/>
      <c r="AK185" s="384"/>
      <c r="AT185" s="18"/>
      <c r="AU185" s="19"/>
      <c r="AX185" s="404"/>
      <c r="AY185" s="404"/>
      <c r="AZ185" s="404"/>
      <c r="BA185" s="405"/>
      <c r="BB185" s="407"/>
      <c r="BC185" s="405"/>
      <c r="BD185" s="404"/>
      <c r="BE185" s="404"/>
      <c r="BF185" s="405"/>
      <c r="BG185" s="431"/>
    </row>
    <row r="186" spans="1:90" s="3" customFormat="1" ht="22.9" customHeight="1" x14ac:dyDescent="0.25">
      <c r="A186" s="181" t="s">
        <v>76</v>
      </c>
      <c r="B186" s="65">
        <v>512221</v>
      </c>
      <c r="C186" s="84" t="str">
        <f>IF(B186="","",VLOOKUP(B186,[2]Упутство!$BE$2:$BF$1740,2,FALSE))</f>
        <v>Рачунарска опрема</v>
      </c>
      <c r="D186" s="69">
        <v>0</v>
      </c>
      <c r="E186" s="69">
        <v>0</v>
      </c>
      <c r="F186" s="69">
        <v>1000</v>
      </c>
      <c r="G186" s="69">
        <v>0</v>
      </c>
      <c r="H186" s="69">
        <v>1000</v>
      </c>
      <c r="I186" s="69">
        <v>0</v>
      </c>
      <c r="J186" s="132">
        <v>1000</v>
      </c>
      <c r="K186" s="135">
        <v>0</v>
      </c>
      <c r="L186" s="316">
        <v>0</v>
      </c>
      <c r="M186" s="316">
        <v>0</v>
      </c>
      <c r="N186" s="75">
        <f t="shared" si="41"/>
        <v>1000</v>
      </c>
      <c r="O186" s="75">
        <f t="shared" si="42"/>
        <v>0</v>
      </c>
      <c r="P186" s="68">
        <f t="shared" si="49"/>
        <v>0</v>
      </c>
      <c r="Q186" s="68" t="e">
        <f>(M186*1)/K186</f>
        <v>#DIV/0!</v>
      </c>
      <c r="R186" s="381"/>
      <c r="S186" s="387"/>
      <c r="T186" s="387"/>
      <c r="U186" s="387"/>
      <c r="V186" s="387"/>
      <c r="W186" s="387"/>
      <c r="X186" s="387"/>
      <c r="Y186" s="387"/>
      <c r="Z186" s="387"/>
      <c r="AA186" s="4"/>
      <c r="AH186" s="383"/>
      <c r="AI186" s="384"/>
      <c r="AJ186" s="385"/>
      <c r="AK186" s="384"/>
      <c r="AT186" s="18"/>
      <c r="AU186" s="19"/>
      <c r="AX186" s="404"/>
      <c r="AY186" s="404"/>
      <c r="AZ186" s="404"/>
      <c r="BA186" s="405"/>
      <c r="BB186" s="407"/>
      <c r="BC186" s="405"/>
      <c r="BD186" s="404"/>
      <c r="BE186" s="404"/>
      <c r="BF186" s="405"/>
      <c r="BG186" s="431"/>
    </row>
    <row r="187" spans="1:90" s="3" customFormat="1" ht="22.9" customHeight="1" x14ac:dyDescent="0.25">
      <c r="A187" s="181" t="s">
        <v>77</v>
      </c>
      <c r="B187" s="65">
        <v>512222</v>
      </c>
      <c r="C187" s="84" t="s">
        <v>280</v>
      </c>
      <c r="D187" s="69">
        <v>0</v>
      </c>
      <c r="E187" s="69">
        <v>0</v>
      </c>
      <c r="F187" s="69">
        <v>1000</v>
      </c>
      <c r="G187" s="69">
        <v>0</v>
      </c>
      <c r="H187" s="69">
        <v>1000</v>
      </c>
      <c r="I187" s="69">
        <v>0</v>
      </c>
      <c r="J187" s="132">
        <v>1000</v>
      </c>
      <c r="K187" s="135">
        <v>0</v>
      </c>
      <c r="L187" s="316">
        <v>0</v>
      </c>
      <c r="M187" s="316">
        <v>0</v>
      </c>
      <c r="N187" s="75">
        <f t="shared" si="41"/>
        <v>1000</v>
      </c>
      <c r="O187" s="75">
        <f t="shared" si="42"/>
        <v>0</v>
      </c>
      <c r="P187" s="68">
        <f t="shared" si="49"/>
        <v>0</v>
      </c>
      <c r="Q187" s="68" t="e">
        <f>(M187*1)/K187</f>
        <v>#DIV/0!</v>
      </c>
      <c r="R187" s="381"/>
      <c r="S187" s="387"/>
      <c r="T187" s="387"/>
      <c r="U187" s="387"/>
      <c r="V187" s="387"/>
      <c r="W187" s="387"/>
      <c r="X187" s="387"/>
      <c r="Y187" s="387"/>
      <c r="Z187" s="387"/>
      <c r="AA187" s="4"/>
      <c r="AH187" s="383"/>
      <c r="AI187" s="384"/>
      <c r="AJ187" s="385"/>
      <c r="AK187" s="384"/>
      <c r="AT187" s="18"/>
      <c r="AU187" s="19"/>
      <c r="AX187" s="404"/>
      <c r="AY187" s="404"/>
      <c r="AZ187" s="404"/>
      <c r="BA187" s="405"/>
      <c r="BB187" s="407"/>
      <c r="BC187" s="405"/>
      <c r="BD187" s="404"/>
      <c r="BE187" s="404"/>
      <c r="BF187" s="405"/>
      <c r="BG187" s="431"/>
    </row>
    <row r="188" spans="1:90" s="3" customFormat="1" ht="24.6" customHeight="1" x14ac:dyDescent="0.25">
      <c r="A188" s="181" t="s">
        <v>261</v>
      </c>
      <c r="B188" s="65">
        <v>512232</v>
      </c>
      <c r="C188" s="84" t="str">
        <f>IF(B188="","",VLOOKUP(B188,[2]Упутство!$BE$2:$BF$1740,2,FALSE))</f>
        <v>Телефони</v>
      </c>
      <c r="D188" s="69">
        <v>0</v>
      </c>
      <c r="E188" s="69">
        <v>0</v>
      </c>
      <c r="F188" s="69">
        <v>0</v>
      </c>
      <c r="G188" s="69">
        <v>0</v>
      </c>
      <c r="H188" s="69">
        <v>0</v>
      </c>
      <c r="I188" s="69">
        <v>0</v>
      </c>
      <c r="J188" s="132">
        <v>0</v>
      </c>
      <c r="K188" s="135">
        <v>0</v>
      </c>
      <c r="L188" s="316">
        <v>0</v>
      </c>
      <c r="M188" s="316">
        <v>0</v>
      </c>
      <c r="N188" s="75">
        <f t="shared" si="41"/>
        <v>0</v>
      </c>
      <c r="O188" s="75">
        <f t="shared" si="42"/>
        <v>0</v>
      </c>
      <c r="P188" s="68" t="e">
        <f t="shared" si="49"/>
        <v>#DIV/0!</v>
      </c>
      <c r="Q188" s="68">
        <v>0</v>
      </c>
      <c r="R188" s="381"/>
      <c r="S188" s="387"/>
      <c r="T188" s="387"/>
      <c r="U188" s="387"/>
      <c r="V188" s="387"/>
      <c r="W188" s="387"/>
      <c r="X188" s="387"/>
      <c r="Y188" s="387"/>
      <c r="Z188" s="387"/>
      <c r="AA188" s="4"/>
      <c r="AH188" s="383"/>
      <c r="AI188" s="384"/>
      <c r="AJ188" s="385"/>
      <c r="AK188" s="384"/>
      <c r="AT188" s="18"/>
      <c r="AU188" s="19"/>
      <c r="AX188" s="404"/>
      <c r="AY188" s="404"/>
      <c r="AZ188" s="404"/>
      <c r="BA188" s="405"/>
      <c r="BB188" s="407"/>
      <c r="BC188" s="405"/>
      <c r="BD188" s="404"/>
      <c r="BE188" s="404"/>
      <c r="BF188" s="405"/>
      <c r="BG188" s="431"/>
    </row>
    <row r="189" spans="1:90" s="3" customFormat="1" ht="26.45" customHeight="1" x14ac:dyDescent="0.25">
      <c r="A189" s="181" t="s">
        <v>265</v>
      </c>
      <c r="B189" s="65">
        <v>512241</v>
      </c>
      <c r="C189" s="84" t="str">
        <f>IF(B189="","",VLOOKUP(B189,[2]Упутство!$BE$2:$BF$1740,2,FALSE))</f>
        <v>Електронска опрема</v>
      </c>
      <c r="D189" s="69">
        <v>15000</v>
      </c>
      <c r="E189" s="69">
        <v>0</v>
      </c>
      <c r="F189" s="69">
        <v>1000</v>
      </c>
      <c r="G189" s="69"/>
      <c r="H189" s="69">
        <v>120000</v>
      </c>
      <c r="I189" s="69">
        <v>0</v>
      </c>
      <c r="J189" s="132">
        <v>120000</v>
      </c>
      <c r="K189" s="135">
        <v>0</v>
      </c>
      <c r="L189" s="316">
        <v>76000</v>
      </c>
      <c r="M189" s="316">
        <v>0</v>
      </c>
      <c r="N189" s="75">
        <f t="shared" si="41"/>
        <v>44000</v>
      </c>
      <c r="O189" s="75">
        <f t="shared" si="42"/>
        <v>0</v>
      </c>
      <c r="P189" s="68">
        <f t="shared" si="49"/>
        <v>0.6333333333333333</v>
      </c>
      <c r="Q189" s="68">
        <v>0</v>
      </c>
      <c r="R189" s="381"/>
      <c r="S189" s="387"/>
      <c r="T189" s="474"/>
      <c r="U189" s="474"/>
      <c r="V189" s="474"/>
      <c r="W189" s="474"/>
      <c r="X189" s="474"/>
      <c r="Y189" s="474"/>
      <c r="Z189" s="474"/>
      <c r="AA189" s="475"/>
      <c r="AB189" s="419"/>
      <c r="AC189" s="419"/>
      <c r="AD189" s="419"/>
      <c r="AE189" s="419"/>
      <c r="AF189" s="419"/>
      <c r="AG189" s="419"/>
      <c r="AH189" s="420"/>
      <c r="AI189" s="421"/>
      <c r="AJ189" s="422"/>
      <c r="AK189" s="421"/>
      <c r="AL189" s="419"/>
      <c r="AM189" s="419"/>
      <c r="AN189" s="419"/>
      <c r="AO189" s="419"/>
      <c r="AP189" s="419"/>
      <c r="AQ189" s="419"/>
      <c r="AR189" s="419"/>
      <c r="AS189" s="419"/>
      <c r="AT189" s="476"/>
      <c r="AU189" s="477"/>
      <c r="AV189" s="419"/>
      <c r="AW189" s="419"/>
      <c r="AX189" s="425"/>
      <c r="AY189" s="425"/>
      <c r="AZ189" s="425"/>
      <c r="BA189" s="426"/>
      <c r="BB189" s="428"/>
      <c r="BC189" s="426"/>
      <c r="BD189" s="425"/>
      <c r="BE189" s="425"/>
      <c r="BF189" s="426"/>
      <c r="BG189" s="478"/>
      <c r="BH189" s="419"/>
      <c r="BI189" s="419"/>
      <c r="BJ189" s="419"/>
      <c r="BK189" s="419"/>
      <c r="BL189" s="419"/>
      <c r="BM189" s="419"/>
      <c r="BN189" s="419"/>
      <c r="BO189" s="419"/>
      <c r="BP189" s="419"/>
      <c r="BQ189" s="419"/>
      <c r="BR189" s="419"/>
      <c r="BS189" s="419"/>
      <c r="BT189" s="419"/>
      <c r="BU189" s="419"/>
      <c r="BV189" s="419"/>
      <c r="BW189" s="419"/>
      <c r="BX189" s="419"/>
      <c r="BY189" s="419"/>
      <c r="BZ189" s="419"/>
      <c r="CA189" s="419"/>
      <c r="CB189" s="419"/>
      <c r="CC189" s="419"/>
      <c r="CD189" s="419"/>
      <c r="CE189" s="419"/>
      <c r="CF189" s="419"/>
      <c r="CG189" s="419"/>
      <c r="CH189" s="419"/>
      <c r="CI189" s="419"/>
      <c r="CJ189" s="419"/>
      <c r="CK189" s="419"/>
      <c r="CL189" s="419"/>
    </row>
    <row r="190" spans="1:90" s="419" customFormat="1" ht="27.6" customHeight="1" x14ac:dyDescent="0.25">
      <c r="A190" s="185" t="s">
        <v>266</v>
      </c>
      <c r="B190" s="100">
        <v>512251</v>
      </c>
      <c r="C190" s="101" t="str">
        <f>IF(B190="","",VLOOKUP(B190,[2]Упутство!$BE$2:$BF$1740,2,FALSE))</f>
        <v>Опрема за домаћинство</v>
      </c>
      <c r="D190" s="112">
        <v>0</v>
      </c>
      <c r="E190" s="112">
        <v>0</v>
      </c>
      <c r="F190" s="112">
        <v>0</v>
      </c>
      <c r="G190" s="112">
        <v>0</v>
      </c>
      <c r="H190" s="112">
        <v>0</v>
      </c>
      <c r="I190" s="112">
        <v>0</v>
      </c>
      <c r="J190" s="176">
        <v>0</v>
      </c>
      <c r="K190" s="176">
        <v>0</v>
      </c>
      <c r="L190" s="316">
        <v>0</v>
      </c>
      <c r="M190" s="316">
        <v>0</v>
      </c>
      <c r="N190" s="102">
        <f t="shared" si="41"/>
        <v>0</v>
      </c>
      <c r="O190" s="102">
        <f t="shared" si="42"/>
        <v>0</v>
      </c>
      <c r="P190" s="68" t="e">
        <f t="shared" si="49"/>
        <v>#DIV/0!</v>
      </c>
      <c r="Q190" s="68">
        <v>0</v>
      </c>
      <c r="R190" s="418"/>
      <c r="S190" s="474"/>
      <c r="T190" s="474"/>
      <c r="U190" s="474"/>
      <c r="V190" s="474"/>
      <c r="W190" s="474"/>
      <c r="X190" s="474"/>
      <c r="Y190" s="474"/>
      <c r="Z190" s="474"/>
      <c r="AA190" s="475"/>
      <c r="AH190" s="420"/>
      <c r="AI190" s="421"/>
      <c r="AJ190" s="422"/>
      <c r="AK190" s="421"/>
      <c r="AT190" s="476"/>
      <c r="AU190" s="477"/>
      <c r="AX190" s="425"/>
      <c r="AY190" s="425"/>
      <c r="AZ190" s="425"/>
      <c r="BA190" s="426"/>
      <c r="BB190" s="428"/>
      <c r="BC190" s="426"/>
      <c r="BD190" s="425"/>
      <c r="BE190" s="425"/>
      <c r="BF190" s="426"/>
      <c r="BG190" s="478"/>
    </row>
    <row r="191" spans="1:90" s="419" customFormat="1" ht="24.6" customHeight="1" x14ac:dyDescent="0.25">
      <c r="A191" s="185" t="s">
        <v>267</v>
      </c>
      <c r="B191" s="100">
        <v>512511</v>
      </c>
      <c r="C191" s="101" t="s">
        <v>263</v>
      </c>
      <c r="D191" s="112">
        <v>0</v>
      </c>
      <c r="E191" s="112">
        <v>0</v>
      </c>
      <c r="F191" s="112">
        <v>0</v>
      </c>
      <c r="G191" s="112">
        <v>0</v>
      </c>
      <c r="H191" s="112">
        <v>0</v>
      </c>
      <c r="I191" s="112">
        <v>0</v>
      </c>
      <c r="J191" s="176">
        <v>0</v>
      </c>
      <c r="K191" s="176">
        <v>0</v>
      </c>
      <c r="L191" s="316">
        <v>0</v>
      </c>
      <c r="M191" s="316">
        <v>0</v>
      </c>
      <c r="N191" s="102">
        <f t="shared" si="41"/>
        <v>0</v>
      </c>
      <c r="O191" s="102">
        <f t="shared" si="42"/>
        <v>0</v>
      </c>
      <c r="P191" s="68" t="e">
        <f t="shared" si="49"/>
        <v>#DIV/0!</v>
      </c>
      <c r="Q191" s="68">
        <v>0</v>
      </c>
      <c r="R191" s="418"/>
      <c r="S191" s="474"/>
      <c r="T191" s="387"/>
      <c r="U191" s="387"/>
      <c r="V191" s="387"/>
      <c r="W191" s="387"/>
      <c r="X191" s="387"/>
      <c r="Y191" s="387"/>
      <c r="Z191" s="387"/>
      <c r="AA191" s="4"/>
      <c r="AB191" s="3"/>
      <c r="AC191" s="3"/>
      <c r="AD191" s="3"/>
      <c r="AE191" s="3"/>
      <c r="AF191" s="3"/>
      <c r="AG191" s="3"/>
      <c r="AH191" s="383"/>
      <c r="AI191" s="384"/>
      <c r="AJ191" s="385"/>
      <c r="AK191" s="384"/>
      <c r="AL191" s="3"/>
      <c r="AM191" s="3"/>
      <c r="AN191" s="3"/>
      <c r="AO191" s="3"/>
      <c r="AP191" s="3"/>
      <c r="AQ191" s="3"/>
      <c r="AR191" s="3"/>
      <c r="AS191" s="3"/>
      <c r="AT191" s="18"/>
      <c r="AU191" s="19"/>
      <c r="AV191" s="3"/>
      <c r="AW191" s="3"/>
      <c r="AX191" s="404"/>
      <c r="AY191" s="404"/>
      <c r="AZ191" s="404"/>
      <c r="BA191" s="405"/>
      <c r="BB191" s="407"/>
      <c r="BC191" s="405"/>
      <c r="BD191" s="404"/>
      <c r="BE191" s="404"/>
      <c r="BF191" s="405"/>
      <c r="BG191" s="431"/>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row>
    <row r="192" spans="1:90" s="3" customFormat="1" ht="28.9" customHeight="1" x14ac:dyDescent="0.25">
      <c r="A192" s="181" t="s">
        <v>78</v>
      </c>
      <c r="B192" s="65">
        <v>512921</v>
      </c>
      <c r="C192" s="84" t="str">
        <f>IF(B192="","",VLOOKUP(B192,[2]Упутство!$BE$2:$BF$1740,2,FALSE))</f>
        <v>Моторна опрема</v>
      </c>
      <c r="D192" s="69">
        <v>0</v>
      </c>
      <c r="E192" s="69">
        <v>0</v>
      </c>
      <c r="F192" s="69">
        <v>0</v>
      </c>
      <c r="G192" s="69"/>
      <c r="H192" s="69">
        <v>0</v>
      </c>
      <c r="I192" s="69">
        <v>0</v>
      </c>
      <c r="J192" s="132">
        <v>0</v>
      </c>
      <c r="K192" s="135">
        <v>0</v>
      </c>
      <c r="L192" s="316">
        <v>106000</v>
      </c>
      <c r="M192" s="316">
        <v>0</v>
      </c>
      <c r="N192" s="75">
        <f t="shared" si="41"/>
        <v>-106000</v>
      </c>
      <c r="O192" s="102">
        <f t="shared" si="42"/>
        <v>0</v>
      </c>
      <c r="P192" s="68" t="e">
        <f t="shared" si="49"/>
        <v>#DIV/0!</v>
      </c>
      <c r="Q192" s="68" t="e">
        <f>(M192*1)/K192</f>
        <v>#DIV/0!</v>
      </c>
      <c r="R192" s="381"/>
      <c r="S192" s="387"/>
      <c r="T192" s="488"/>
      <c r="U192" s="488"/>
      <c r="V192" s="488"/>
      <c r="W192" s="488"/>
      <c r="X192" s="488"/>
      <c r="Y192" s="488"/>
      <c r="Z192" s="488"/>
      <c r="AA192" s="489"/>
      <c r="AB192" s="490"/>
      <c r="AC192" s="490"/>
      <c r="AD192" s="490"/>
      <c r="AE192" s="490"/>
      <c r="AF192" s="490"/>
      <c r="AG192" s="490"/>
      <c r="AH192" s="491"/>
      <c r="AI192" s="492"/>
      <c r="AJ192" s="493"/>
      <c r="AK192" s="492"/>
      <c r="AL192" s="490"/>
      <c r="AM192" s="490"/>
      <c r="AN192" s="490"/>
      <c r="AO192" s="490"/>
      <c r="AP192" s="490"/>
      <c r="AQ192" s="490"/>
      <c r="AR192" s="490"/>
      <c r="AS192" s="490"/>
      <c r="AT192" s="494"/>
      <c r="AU192" s="495"/>
      <c r="AV192" s="490"/>
      <c r="AW192" s="490"/>
      <c r="AX192" s="496"/>
      <c r="AY192" s="496"/>
      <c r="AZ192" s="496"/>
      <c r="BA192" s="497"/>
      <c r="BB192" s="498"/>
      <c r="BC192" s="497"/>
      <c r="BD192" s="496"/>
      <c r="BE192" s="496"/>
      <c r="BF192" s="497"/>
      <c r="BG192" s="499"/>
      <c r="BH192" s="490"/>
      <c r="BI192" s="490"/>
      <c r="BJ192" s="490"/>
      <c r="BK192" s="490"/>
      <c r="BL192" s="490"/>
      <c r="BM192" s="490"/>
      <c r="BN192" s="490"/>
      <c r="BO192" s="490"/>
      <c r="BP192" s="490"/>
      <c r="BQ192" s="490"/>
      <c r="BR192" s="490"/>
      <c r="BS192" s="490"/>
      <c r="BT192" s="490"/>
      <c r="BU192" s="490"/>
      <c r="BV192" s="490"/>
      <c r="BW192" s="490"/>
      <c r="BX192" s="490"/>
      <c r="BY192" s="490"/>
      <c r="BZ192" s="490"/>
      <c r="CA192" s="490"/>
      <c r="CB192" s="490"/>
      <c r="CC192" s="490"/>
      <c r="CD192" s="490"/>
      <c r="CE192" s="490"/>
      <c r="CF192" s="490"/>
      <c r="CG192" s="490"/>
      <c r="CH192" s="490"/>
      <c r="CI192" s="490"/>
      <c r="CJ192" s="490"/>
      <c r="CK192" s="490"/>
      <c r="CL192" s="490"/>
    </row>
    <row r="193" spans="1:90" s="490" customFormat="1" ht="27" customHeight="1" x14ac:dyDescent="0.25">
      <c r="A193" s="192" t="s">
        <v>277</v>
      </c>
      <c r="B193" s="61">
        <v>515000</v>
      </c>
      <c r="C193" s="83" t="str">
        <f>IF(B193="","",VLOOKUP(B193,[2]Упутство!$BE$2:$BF$1740,2,FALSE))</f>
        <v>Нематеријална имовина</v>
      </c>
      <c r="D193" s="73">
        <f>SUM(D194:D195)</f>
        <v>0</v>
      </c>
      <c r="E193" s="73">
        <v>0</v>
      </c>
      <c r="F193" s="73">
        <f>SUM(F194:F195)</f>
        <v>0</v>
      </c>
      <c r="G193" s="73">
        <v>0</v>
      </c>
      <c r="H193" s="73">
        <f>SUM(H194:H195)</f>
        <v>0</v>
      </c>
      <c r="I193" s="73">
        <v>0</v>
      </c>
      <c r="J193" s="136">
        <f>SUM(J194:J195)</f>
        <v>0</v>
      </c>
      <c r="K193" s="136">
        <f>SUM(K194:K195)</f>
        <v>0</v>
      </c>
      <c r="L193" s="136">
        <f>SUM(L194:L195)</f>
        <v>0</v>
      </c>
      <c r="M193" s="136">
        <f>SUM(M194:M195)</f>
        <v>0</v>
      </c>
      <c r="N193" s="73">
        <f t="shared" si="41"/>
        <v>0</v>
      </c>
      <c r="O193" s="73">
        <f t="shared" si="42"/>
        <v>0</v>
      </c>
      <c r="P193" s="64" t="e">
        <f>(L193*1)/J193</f>
        <v>#DIV/0!</v>
      </c>
      <c r="Q193" s="64" t="e">
        <f>(M193*1)/K193</f>
        <v>#DIV/0!</v>
      </c>
      <c r="R193" s="500"/>
      <c r="S193" s="488"/>
      <c r="T193" s="474"/>
      <c r="U193" s="474"/>
      <c r="V193" s="474"/>
      <c r="W193" s="474"/>
      <c r="X193" s="474"/>
      <c r="Y193" s="474"/>
      <c r="Z193" s="474"/>
      <c r="AA193" s="475"/>
      <c r="AB193" s="419"/>
      <c r="AC193" s="419"/>
      <c r="AD193" s="419"/>
      <c r="AE193" s="419"/>
      <c r="AF193" s="419"/>
      <c r="AG193" s="419"/>
      <c r="AH193" s="420"/>
      <c r="AI193" s="421"/>
      <c r="AJ193" s="422"/>
      <c r="AK193" s="421"/>
      <c r="AL193" s="419"/>
      <c r="AM193" s="419"/>
      <c r="AN193" s="419"/>
      <c r="AO193" s="419"/>
      <c r="AP193" s="419"/>
      <c r="AQ193" s="419"/>
      <c r="AR193" s="419"/>
      <c r="AS193" s="419"/>
      <c r="AT193" s="476"/>
      <c r="AU193" s="477"/>
      <c r="AV193" s="419"/>
      <c r="AW193" s="419"/>
      <c r="AX193" s="425"/>
      <c r="AY193" s="425"/>
      <c r="AZ193" s="425"/>
      <c r="BA193" s="426"/>
      <c r="BB193" s="428"/>
      <c r="BC193" s="426"/>
      <c r="BD193" s="425"/>
      <c r="BE193" s="425"/>
      <c r="BF193" s="426"/>
      <c r="BG193" s="478"/>
      <c r="BH193" s="419"/>
      <c r="BI193" s="419"/>
      <c r="BJ193" s="419"/>
      <c r="BK193" s="419"/>
      <c r="BL193" s="419"/>
      <c r="BM193" s="419"/>
      <c r="BN193" s="419"/>
      <c r="BO193" s="419"/>
      <c r="BP193" s="419"/>
      <c r="BQ193" s="419"/>
      <c r="BR193" s="419"/>
      <c r="BS193" s="419"/>
      <c r="BT193" s="419"/>
      <c r="BU193" s="419"/>
      <c r="BV193" s="419"/>
      <c r="BW193" s="419"/>
      <c r="BX193" s="419"/>
      <c r="BY193" s="419"/>
      <c r="BZ193" s="419"/>
      <c r="CA193" s="419"/>
      <c r="CB193" s="419"/>
      <c r="CC193" s="419"/>
      <c r="CD193" s="419"/>
      <c r="CE193" s="419"/>
      <c r="CF193" s="419"/>
      <c r="CG193" s="419"/>
      <c r="CH193" s="419"/>
      <c r="CI193" s="419"/>
      <c r="CJ193" s="419"/>
      <c r="CK193" s="419"/>
      <c r="CL193" s="419"/>
    </row>
    <row r="194" spans="1:90" s="419" customFormat="1" ht="28.15" customHeight="1" thickBot="1" x14ac:dyDescent="0.3">
      <c r="A194" s="185" t="s">
        <v>79</v>
      </c>
      <c r="B194" s="100">
        <v>515129</v>
      </c>
      <c r="C194" s="101" t="str">
        <f>IF(B194="","",VLOOKUP(B194,[2]Упутство!$BE$2:$BF$1740,2,FALSE))</f>
        <v>Остала књижевна и уметничка дела</v>
      </c>
      <c r="D194" s="112">
        <v>0</v>
      </c>
      <c r="E194" s="112">
        <v>0</v>
      </c>
      <c r="F194" s="112">
        <v>0</v>
      </c>
      <c r="G194" s="112">
        <v>0</v>
      </c>
      <c r="H194" s="112">
        <v>0</v>
      </c>
      <c r="I194" s="112">
        <v>0</v>
      </c>
      <c r="J194" s="176">
        <v>0</v>
      </c>
      <c r="K194" s="176">
        <v>0</v>
      </c>
      <c r="L194" s="316">
        <v>0</v>
      </c>
      <c r="M194" s="316">
        <v>0</v>
      </c>
      <c r="N194" s="102">
        <f t="shared" si="41"/>
        <v>0</v>
      </c>
      <c r="O194" s="102">
        <f t="shared" si="42"/>
        <v>0</v>
      </c>
      <c r="P194" s="167">
        <v>0</v>
      </c>
      <c r="Q194" s="68">
        <v>0</v>
      </c>
      <c r="R194" s="418"/>
      <c r="S194" s="474"/>
      <c r="T194" s="387"/>
      <c r="U194" s="387"/>
      <c r="V194" s="387"/>
      <c r="W194" s="387"/>
      <c r="X194" s="387"/>
      <c r="Y194" s="387"/>
      <c r="Z194" s="387"/>
      <c r="AA194" s="4"/>
      <c r="AB194" s="3"/>
      <c r="AC194" s="3"/>
      <c r="AD194" s="3"/>
      <c r="AE194" s="3"/>
      <c r="AF194" s="3"/>
      <c r="AG194" s="3"/>
      <c r="AH194" s="383"/>
      <c r="AI194" s="384"/>
      <c r="AJ194" s="385"/>
      <c r="AK194" s="384"/>
      <c r="AL194" s="3"/>
      <c r="AM194" s="3"/>
      <c r="AN194" s="3"/>
      <c r="AO194" s="3"/>
      <c r="AP194" s="3"/>
      <c r="AQ194" s="3"/>
      <c r="AR194" s="3"/>
      <c r="AS194" s="3"/>
      <c r="AT194" s="18"/>
      <c r="AU194" s="19"/>
      <c r="AV194" s="3"/>
      <c r="AW194" s="3"/>
      <c r="AX194" s="404"/>
      <c r="AY194" s="404"/>
      <c r="AZ194" s="404"/>
      <c r="BA194" s="405"/>
      <c r="BB194" s="407"/>
      <c r="BC194" s="405"/>
      <c r="BD194" s="404"/>
      <c r="BE194" s="404"/>
      <c r="BF194" s="405"/>
      <c r="BG194" s="431"/>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row>
    <row r="195" spans="1:90" s="3" customFormat="1" ht="30" hidden="1" customHeight="1" thickBot="1" x14ac:dyDescent="0.3">
      <c r="A195" s="181" t="s">
        <v>261</v>
      </c>
      <c r="B195" s="65">
        <v>515199</v>
      </c>
      <c r="C195" s="84" t="str">
        <f>IF(B195="","",VLOOKUP(B195,[2]Упутство!$BE$2:$BF$1740,2,FALSE))</f>
        <v>Остала нематеријална основна средства</v>
      </c>
      <c r="D195" s="69">
        <v>0</v>
      </c>
      <c r="E195" s="69">
        <v>0</v>
      </c>
      <c r="F195" s="69">
        <v>0</v>
      </c>
      <c r="G195" s="69">
        <v>0</v>
      </c>
      <c r="H195" s="69">
        <v>0</v>
      </c>
      <c r="I195" s="69">
        <v>0</v>
      </c>
      <c r="J195" s="132">
        <v>0</v>
      </c>
      <c r="K195" s="132"/>
      <c r="L195" s="277"/>
      <c r="M195" s="276">
        <v>0</v>
      </c>
      <c r="N195" s="69">
        <v>0</v>
      </c>
      <c r="O195" s="69">
        <f>K195-M195</f>
        <v>0</v>
      </c>
      <c r="P195" s="68">
        <v>0</v>
      </c>
      <c r="Q195" s="68" t="e">
        <f t="shared" ref="Q195:Q226" si="50">(M195*1)/K195</f>
        <v>#DIV/0!</v>
      </c>
      <c r="R195" s="381"/>
      <c r="S195" s="387"/>
      <c r="T195" s="387"/>
      <c r="U195" s="387"/>
      <c r="V195" s="387"/>
      <c r="W195" s="387"/>
      <c r="X195" s="387"/>
      <c r="Y195" s="387"/>
      <c r="Z195" s="387"/>
      <c r="AA195" s="4"/>
      <c r="AH195" s="383"/>
      <c r="AI195" s="384"/>
      <c r="AJ195" s="385"/>
      <c r="AK195" s="384"/>
      <c r="AT195" s="18"/>
      <c r="AU195" s="19"/>
      <c r="AX195" s="404"/>
      <c r="AY195" s="404"/>
      <c r="AZ195" s="404"/>
      <c r="BA195" s="405"/>
      <c r="BB195" s="407"/>
      <c r="BC195" s="405"/>
      <c r="BD195" s="404"/>
      <c r="BE195" s="404"/>
      <c r="BF195" s="405"/>
      <c r="BG195" s="431"/>
    </row>
    <row r="196" spans="1:90" s="3" customFormat="1" ht="27.75" hidden="1" customHeight="1" thickBot="1" x14ac:dyDescent="0.3">
      <c r="A196" s="181" t="s">
        <v>81</v>
      </c>
      <c r="B196" s="54"/>
      <c r="C196" s="66" t="str">
        <f>IF(B196="","",VLOOKUP(B196,#REF!,2,FALSE))</f>
        <v/>
      </c>
      <c r="D196" s="76">
        <f t="shared" ref="D196:D225" si="51">H196</f>
        <v>0</v>
      </c>
      <c r="E196" s="106">
        <f t="shared" ref="E196:E225" si="52">I196</f>
        <v>0</v>
      </c>
      <c r="F196" s="105">
        <f t="shared" ref="F196:F225" si="53">J196</f>
        <v>0</v>
      </c>
      <c r="G196" s="106">
        <f t="shared" ref="G196:G225" si="54">K196</f>
        <v>0</v>
      </c>
      <c r="H196" s="67"/>
      <c r="I196" s="95"/>
      <c r="J196" s="67"/>
      <c r="K196" s="95"/>
      <c r="L196" s="278"/>
      <c r="M196" s="279"/>
      <c r="N196" s="110"/>
      <c r="O196" s="318"/>
      <c r="P196" s="68" t="e">
        <f t="shared" ref="P196:P226" si="55">(L196*1)/J196</f>
        <v>#DIV/0!</v>
      </c>
      <c r="Q196" s="68" t="e">
        <f t="shared" si="50"/>
        <v>#DIV/0!</v>
      </c>
      <c r="R196" s="381"/>
      <c r="S196" s="387"/>
      <c r="T196" s="387"/>
      <c r="U196" s="387"/>
      <c r="V196" s="387"/>
      <c r="W196" s="387"/>
      <c r="X196" s="387"/>
      <c r="Y196" s="387"/>
      <c r="Z196" s="387"/>
      <c r="AA196" s="4"/>
      <c r="AH196" s="383"/>
      <c r="AI196" s="384"/>
      <c r="AJ196" s="385"/>
      <c r="AK196" s="384"/>
      <c r="AT196" s="18"/>
      <c r="AU196" s="19"/>
      <c r="AX196" s="404"/>
      <c r="AY196" s="404"/>
      <c r="AZ196" s="404"/>
      <c r="BA196" s="405"/>
      <c r="BB196" s="407"/>
      <c r="BC196" s="405"/>
      <c r="BD196" s="404"/>
      <c r="BE196" s="404"/>
      <c r="BF196" s="405"/>
      <c r="BG196" s="431"/>
    </row>
    <row r="197" spans="1:90" s="3" customFormat="1" ht="27.75" hidden="1" customHeight="1" thickBot="1" x14ac:dyDescent="0.3">
      <c r="A197" s="181" t="s">
        <v>82</v>
      </c>
      <c r="B197" s="54"/>
      <c r="C197" s="66" t="str">
        <f>IF(B197="","",VLOOKUP(B197,#REF!,2,FALSE))</f>
        <v/>
      </c>
      <c r="D197" s="76">
        <f t="shared" si="51"/>
        <v>0</v>
      </c>
      <c r="E197" s="106">
        <f t="shared" si="52"/>
        <v>0</v>
      </c>
      <c r="F197" s="105">
        <f t="shared" si="53"/>
        <v>0</v>
      </c>
      <c r="G197" s="106">
        <f t="shared" si="54"/>
        <v>0</v>
      </c>
      <c r="H197" s="67"/>
      <c r="I197" s="95"/>
      <c r="J197" s="67"/>
      <c r="K197" s="95"/>
      <c r="L197" s="278"/>
      <c r="M197" s="279"/>
      <c r="N197" s="110"/>
      <c r="O197" s="318"/>
      <c r="P197" s="68" t="e">
        <f t="shared" si="55"/>
        <v>#DIV/0!</v>
      </c>
      <c r="Q197" s="68" t="e">
        <f t="shared" si="50"/>
        <v>#DIV/0!</v>
      </c>
      <c r="R197" s="381"/>
      <c r="S197" s="387"/>
      <c r="T197" s="387"/>
      <c r="U197" s="387"/>
      <c r="V197" s="387"/>
      <c r="W197" s="387"/>
      <c r="X197" s="387"/>
      <c r="Y197" s="387"/>
      <c r="Z197" s="387"/>
      <c r="AA197" s="4"/>
      <c r="AH197" s="383"/>
      <c r="AI197" s="384"/>
      <c r="AJ197" s="385"/>
      <c r="AK197" s="384"/>
      <c r="AT197" s="18"/>
      <c r="AU197" s="19"/>
      <c r="AX197" s="404"/>
      <c r="AY197" s="404"/>
      <c r="AZ197" s="404"/>
      <c r="BA197" s="405"/>
      <c r="BB197" s="407"/>
      <c r="BC197" s="405"/>
      <c r="BD197" s="404"/>
      <c r="BE197" s="404"/>
      <c r="BF197" s="405"/>
      <c r="BG197" s="431"/>
    </row>
    <row r="198" spans="1:90" s="3" customFormat="1" ht="27.75" hidden="1" customHeight="1" thickBot="1" x14ac:dyDescent="0.3">
      <c r="A198" s="181" t="s">
        <v>83</v>
      </c>
      <c r="B198" s="54"/>
      <c r="C198" s="66" t="str">
        <f>IF(B198="","",VLOOKUP(B198,#REF!,2,FALSE))</f>
        <v/>
      </c>
      <c r="D198" s="76">
        <f t="shared" si="51"/>
        <v>0</v>
      </c>
      <c r="E198" s="106">
        <f t="shared" si="52"/>
        <v>0</v>
      </c>
      <c r="F198" s="105">
        <f t="shared" si="53"/>
        <v>0</v>
      </c>
      <c r="G198" s="106">
        <f t="shared" si="54"/>
        <v>0</v>
      </c>
      <c r="H198" s="67"/>
      <c r="I198" s="95"/>
      <c r="J198" s="67"/>
      <c r="K198" s="95"/>
      <c r="L198" s="278"/>
      <c r="M198" s="279"/>
      <c r="N198" s="110"/>
      <c r="O198" s="318"/>
      <c r="P198" s="68" t="e">
        <f t="shared" si="55"/>
        <v>#DIV/0!</v>
      </c>
      <c r="Q198" s="68" t="e">
        <f t="shared" si="50"/>
        <v>#DIV/0!</v>
      </c>
      <c r="R198" s="381"/>
      <c r="S198" s="387"/>
      <c r="T198" s="387"/>
      <c r="U198" s="387"/>
      <c r="V198" s="387"/>
      <c r="W198" s="387"/>
      <c r="X198" s="387"/>
      <c r="Y198" s="387"/>
      <c r="Z198" s="387"/>
      <c r="AA198" s="4"/>
      <c r="AH198" s="383"/>
      <c r="AI198" s="384"/>
      <c r="AJ198" s="385"/>
      <c r="AK198" s="384"/>
      <c r="AT198" s="18"/>
      <c r="AU198" s="19"/>
      <c r="AX198" s="404"/>
      <c r="AY198" s="404"/>
      <c r="AZ198" s="404"/>
      <c r="BA198" s="405"/>
      <c r="BB198" s="407"/>
      <c r="BC198" s="405"/>
      <c r="BD198" s="404"/>
      <c r="BE198" s="404"/>
      <c r="BF198" s="405"/>
      <c r="BG198" s="431"/>
    </row>
    <row r="199" spans="1:90" s="3" customFormat="1" ht="27.75" hidden="1" customHeight="1" thickBot="1" x14ac:dyDescent="0.3">
      <c r="A199" s="181" t="s">
        <v>84</v>
      </c>
      <c r="B199" s="77">
        <v>483000</v>
      </c>
      <c r="C199" s="78" t="e">
        <f>IF(B199="","",VLOOKUP(B199,#REF!,2,FALSE))</f>
        <v>#REF!</v>
      </c>
      <c r="D199" s="79">
        <f t="shared" si="51"/>
        <v>0</v>
      </c>
      <c r="E199" s="124">
        <f t="shared" si="52"/>
        <v>0</v>
      </c>
      <c r="F199" s="125">
        <f t="shared" si="53"/>
        <v>0</v>
      </c>
      <c r="G199" s="124">
        <f t="shared" si="54"/>
        <v>0</v>
      </c>
      <c r="H199" s="126">
        <f>SUM(H200:H200)</f>
        <v>0</v>
      </c>
      <c r="I199" s="127">
        <f>SUM(I200:I200)</f>
        <v>0</v>
      </c>
      <c r="J199" s="126">
        <f>SUM(J200:J200)</f>
        <v>0</v>
      </c>
      <c r="K199" s="127">
        <f>SUM(K200:K200)</f>
        <v>0</v>
      </c>
      <c r="L199" s="280"/>
      <c r="M199" s="281"/>
      <c r="N199" s="128"/>
      <c r="O199" s="129"/>
      <c r="P199" s="68" t="e">
        <f t="shared" si="55"/>
        <v>#DIV/0!</v>
      </c>
      <c r="Q199" s="68" t="e">
        <f t="shared" si="50"/>
        <v>#DIV/0!</v>
      </c>
      <c r="R199" s="381"/>
      <c r="S199" s="387"/>
      <c r="T199" s="387"/>
      <c r="U199" s="387"/>
      <c r="V199" s="387"/>
      <c r="W199" s="387"/>
      <c r="X199" s="387"/>
      <c r="Y199" s="387"/>
      <c r="Z199" s="387"/>
      <c r="AA199" s="4"/>
      <c r="AH199" s="383"/>
      <c r="AI199" s="384"/>
      <c r="AJ199" s="385"/>
      <c r="AK199" s="384"/>
      <c r="AT199" s="18"/>
      <c r="AU199" s="19"/>
      <c r="AX199" s="404"/>
      <c r="AY199" s="404"/>
      <c r="AZ199" s="404"/>
      <c r="BA199" s="405"/>
      <c r="BB199" s="407"/>
      <c r="BC199" s="405"/>
      <c r="BD199" s="404"/>
      <c r="BE199" s="404"/>
      <c r="BF199" s="405"/>
      <c r="BG199" s="431"/>
    </row>
    <row r="200" spans="1:90" s="3" customFormat="1" ht="27.75" hidden="1" customHeight="1" thickBot="1" x14ac:dyDescent="0.3">
      <c r="A200" s="181" t="s">
        <v>85</v>
      </c>
      <c r="B200" s="54"/>
      <c r="C200" s="66" t="str">
        <f>IF(B200="","",VLOOKUP(B200,#REF!,2,FALSE))</f>
        <v/>
      </c>
      <c r="D200" s="76">
        <f t="shared" si="51"/>
        <v>0</v>
      </c>
      <c r="E200" s="106">
        <f t="shared" si="52"/>
        <v>0</v>
      </c>
      <c r="F200" s="105">
        <f t="shared" si="53"/>
        <v>0</v>
      </c>
      <c r="G200" s="106">
        <f t="shared" si="54"/>
        <v>0</v>
      </c>
      <c r="H200" s="67"/>
      <c r="I200" s="95"/>
      <c r="J200" s="67"/>
      <c r="K200" s="95"/>
      <c r="L200" s="278"/>
      <c r="M200" s="279"/>
      <c r="N200" s="110"/>
      <c r="O200" s="318"/>
      <c r="P200" s="68" t="e">
        <f t="shared" si="55"/>
        <v>#DIV/0!</v>
      </c>
      <c r="Q200" s="68" t="e">
        <f t="shared" si="50"/>
        <v>#DIV/0!</v>
      </c>
      <c r="R200" s="381"/>
      <c r="S200" s="387"/>
      <c r="T200" s="387"/>
      <c r="U200" s="387"/>
      <c r="V200" s="387"/>
      <c r="W200" s="387"/>
      <c r="X200" s="387"/>
      <c r="Y200" s="387"/>
      <c r="Z200" s="387"/>
      <c r="AA200" s="4"/>
      <c r="AH200" s="383"/>
      <c r="AI200" s="384"/>
      <c r="AJ200" s="385"/>
      <c r="AK200" s="384"/>
      <c r="AT200" s="18"/>
      <c r="AU200" s="19"/>
      <c r="AX200" s="404"/>
      <c r="AY200" s="404"/>
      <c r="AZ200" s="404"/>
      <c r="BA200" s="405"/>
      <c r="BB200" s="407"/>
      <c r="BC200" s="405"/>
      <c r="BD200" s="404"/>
      <c r="BE200" s="404"/>
      <c r="BF200" s="405"/>
      <c r="BG200" s="431"/>
    </row>
    <row r="201" spans="1:90" s="3" customFormat="1" ht="27.75" hidden="1" customHeight="1" thickBot="1" x14ac:dyDescent="0.3">
      <c r="A201" s="181" t="s">
        <v>86</v>
      </c>
      <c r="B201" s="77">
        <v>511000</v>
      </c>
      <c r="C201" s="78" t="e">
        <f>IF(B201="","",VLOOKUP(B201,#REF!,2,FALSE))</f>
        <v>#REF!</v>
      </c>
      <c r="D201" s="79">
        <f t="shared" si="51"/>
        <v>0</v>
      </c>
      <c r="E201" s="124">
        <f t="shared" si="52"/>
        <v>0</v>
      </c>
      <c r="F201" s="125">
        <f t="shared" si="53"/>
        <v>0</v>
      </c>
      <c r="G201" s="124">
        <f t="shared" si="54"/>
        <v>0</v>
      </c>
      <c r="H201" s="126">
        <f>SUM(H202:H204)</f>
        <v>0</v>
      </c>
      <c r="I201" s="127">
        <f>SUM(I202:I204)</f>
        <v>0</v>
      </c>
      <c r="J201" s="126">
        <f>SUM(J202:J204)</f>
        <v>0</v>
      </c>
      <c r="K201" s="127">
        <f>SUM(K202:K204)</f>
        <v>0</v>
      </c>
      <c r="L201" s="280"/>
      <c r="M201" s="281"/>
      <c r="N201" s="128"/>
      <c r="O201" s="129"/>
      <c r="P201" s="68" t="e">
        <f t="shared" si="55"/>
        <v>#DIV/0!</v>
      </c>
      <c r="Q201" s="68" t="e">
        <f t="shared" si="50"/>
        <v>#DIV/0!</v>
      </c>
      <c r="R201" s="381"/>
      <c r="S201" s="387"/>
      <c r="T201" s="387"/>
      <c r="U201" s="387"/>
      <c r="V201" s="387"/>
      <c r="W201" s="387"/>
      <c r="X201" s="387"/>
      <c r="Y201" s="387"/>
      <c r="Z201" s="387"/>
      <c r="AA201" s="4"/>
      <c r="AH201" s="383"/>
      <c r="AI201" s="384"/>
      <c r="AJ201" s="385"/>
      <c r="AK201" s="384"/>
      <c r="AT201" s="18"/>
      <c r="AU201" s="19"/>
      <c r="AX201" s="404"/>
      <c r="AY201" s="404"/>
      <c r="AZ201" s="404"/>
      <c r="BA201" s="405"/>
      <c r="BB201" s="407"/>
      <c r="BC201" s="405"/>
      <c r="BD201" s="404"/>
      <c r="BE201" s="404"/>
      <c r="BF201" s="405"/>
      <c r="BG201" s="431"/>
    </row>
    <row r="202" spans="1:90" s="3" customFormat="1" ht="27.75" hidden="1" customHeight="1" thickBot="1" x14ac:dyDescent="0.3">
      <c r="A202" s="181" t="s">
        <v>87</v>
      </c>
      <c r="B202" s="54"/>
      <c r="C202" s="66" t="str">
        <f>IF(B202="","",VLOOKUP(B202,#REF!,2,FALSE))</f>
        <v/>
      </c>
      <c r="D202" s="76">
        <f t="shared" si="51"/>
        <v>0</v>
      </c>
      <c r="E202" s="106">
        <f t="shared" si="52"/>
        <v>0</v>
      </c>
      <c r="F202" s="105">
        <f t="shared" si="53"/>
        <v>0</v>
      </c>
      <c r="G202" s="106">
        <f t="shared" si="54"/>
        <v>0</v>
      </c>
      <c r="H202" s="67"/>
      <c r="I202" s="95"/>
      <c r="J202" s="67"/>
      <c r="K202" s="95"/>
      <c r="L202" s="278"/>
      <c r="M202" s="279"/>
      <c r="N202" s="110"/>
      <c r="O202" s="318"/>
      <c r="P202" s="68" t="e">
        <f t="shared" si="55"/>
        <v>#DIV/0!</v>
      </c>
      <c r="Q202" s="68" t="e">
        <f t="shared" si="50"/>
        <v>#DIV/0!</v>
      </c>
      <c r="R202" s="381"/>
      <c r="S202" s="387"/>
      <c r="T202" s="387"/>
      <c r="U202" s="387"/>
      <c r="V202" s="387"/>
      <c r="W202" s="387"/>
      <c r="X202" s="387"/>
      <c r="Y202" s="387"/>
      <c r="Z202" s="387"/>
      <c r="AA202" s="4"/>
      <c r="AH202" s="383"/>
      <c r="AI202" s="384"/>
      <c r="AJ202" s="385"/>
      <c r="AK202" s="384"/>
      <c r="AT202" s="18"/>
      <c r="AU202" s="19"/>
      <c r="AX202" s="404"/>
      <c r="AY202" s="404"/>
      <c r="AZ202" s="404"/>
      <c r="BA202" s="405"/>
      <c r="BB202" s="407"/>
      <c r="BC202" s="405"/>
      <c r="BD202" s="404"/>
      <c r="BE202" s="404"/>
      <c r="BF202" s="405"/>
      <c r="BG202" s="431"/>
    </row>
    <row r="203" spans="1:90" s="3" customFormat="1" ht="27.75" hidden="1" customHeight="1" thickBot="1" x14ac:dyDescent="0.3">
      <c r="A203" s="181" t="s">
        <v>88</v>
      </c>
      <c r="B203" s="54"/>
      <c r="C203" s="66" t="str">
        <f>IF(B203="","",VLOOKUP(B203,#REF!,2,FALSE))</f>
        <v/>
      </c>
      <c r="D203" s="76">
        <f t="shared" si="51"/>
        <v>0</v>
      </c>
      <c r="E203" s="106">
        <f t="shared" si="52"/>
        <v>0</v>
      </c>
      <c r="F203" s="105">
        <f t="shared" si="53"/>
        <v>0</v>
      </c>
      <c r="G203" s="106">
        <f t="shared" si="54"/>
        <v>0</v>
      </c>
      <c r="H203" s="67"/>
      <c r="I203" s="95"/>
      <c r="J203" s="67"/>
      <c r="K203" s="95"/>
      <c r="L203" s="278"/>
      <c r="M203" s="279"/>
      <c r="N203" s="110"/>
      <c r="O203" s="318"/>
      <c r="P203" s="68" t="e">
        <f t="shared" si="55"/>
        <v>#DIV/0!</v>
      </c>
      <c r="Q203" s="68" t="e">
        <f t="shared" si="50"/>
        <v>#DIV/0!</v>
      </c>
      <c r="R203" s="381"/>
      <c r="S203" s="387"/>
      <c r="T203" s="387"/>
      <c r="U203" s="387"/>
      <c r="V203" s="387"/>
      <c r="W203" s="387"/>
      <c r="X203" s="387"/>
      <c r="Y203" s="387"/>
      <c r="Z203" s="387"/>
      <c r="AA203" s="4"/>
      <c r="AH203" s="383"/>
      <c r="AI203" s="384"/>
      <c r="AJ203" s="385"/>
      <c r="AK203" s="384"/>
      <c r="AT203" s="18"/>
      <c r="AU203" s="19"/>
      <c r="AX203" s="404"/>
      <c r="AY203" s="404"/>
      <c r="AZ203" s="404"/>
      <c r="BA203" s="405"/>
      <c r="BB203" s="407"/>
      <c r="BC203" s="405"/>
      <c r="BD203" s="404"/>
      <c r="BE203" s="404"/>
      <c r="BF203" s="405"/>
      <c r="BG203" s="431"/>
    </row>
    <row r="204" spans="1:90" s="3" customFormat="1" ht="27.75" hidden="1" customHeight="1" thickBot="1" x14ac:dyDescent="0.3">
      <c r="A204" s="181" t="s">
        <v>89</v>
      </c>
      <c r="B204" s="54"/>
      <c r="C204" s="66" t="str">
        <f>IF(B204="","",VLOOKUP(B204,#REF!,2,FALSE))</f>
        <v/>
      </c>
      <c r="D204" s="76">
        <f t="shared" si="51"/>
        <v>0</v>
      </c>
      <c r="E204" s="106">
        <f t="shared" si="52"/>
        <v>0</v>
      </c>
      <c r="F204" s="105">
        <f t="shared" si="53"/>
        <v>0</v>
      </c>
      <c r="G204" s="106">
        <f t="shared" si="54"/>
        <v>0</v>
      </c>
      <c r="H204" s="67"/>
      <c r="I204" s="95"/>
      <c r="J204" s="67"/>
      <c r="K204" s="95"/>
      <c r="L204" s="278"/>
      <c r="M204" s="279"/>
      <c r="N204" s="110"/>
      <c r="O204" s="318"/>
      <c r="P204" s="68" t="e">
        <f t="shared" si="55"/>
        <v>#DIV/0!</v>
      </c>
      <c r="Q204" s="68" t="e">
        <f t="shared" si="50"/>
        <v>#DIV/0!</v>
      </c>
      <c r="R204" s="381"/>
      <c r="S204" s="387"/>
      <c r="T204" s="387"/>
      <c r="U204" s="387"/>
      <c r="V204" s="387"/>
      <c r="W204" s="387"/>
      <c r="X204" s="387"/>
      <c r="Y204" s="387"/>
      <c r="Z204" s="387"/>
      <c r="AA204" s="4"/>
      <c r="AH204" s="383"/>
      <c r="AI204" s="384"/>
      <c r="AJ204" s="385"/>
      <c r="AK204" s="384"/>
      <c r="AT204" s="18"/>
      <c r="AU204" s="19"/>
      <c r="AX204" s="404"/>
      <c r="AY204" s="404"/>
      <c r="AZ204" s="404"/>
      <c r="BA204" s="405"/>
      <c r="BB204" s="407"/>
      <c r="BC204" s="405"/>
      <c r="BD204" s="404"/>
      <c r="BE204" s="404"/>
      <c r="BF204" s="405"/>
      <c r="BG204" s="431"/>
    </row>
    <row r="205" spans="1:90" s="3" customFormat="1" ht="27.75" hidden="1" customHeight="1" thickBot="1" x14ac:dyDescent="0.3">
      <c r="A205" s="181" t="s">
        <v>90</v>
      </c>
      <c r="B205" s="77">
        <v>512000</v>
      </c>
      <c r="C205" s="78" t="e">
        <f>IF(B205="","",VLOOKUP(B205,#REF!,2,FALSE))</f>
        <v>#REF!</v>
      </c>
      <c r="D205" s="79">
        <f t="shared" si="51"/>
        <v>0</v>
      </c>
      <c r="E205" s="124">
        <f t="shared" si="52"/>
        <v>0</v>
      </c>
      <c r="F205" s="125">
        <f t="shared" si="53"/>
        <v>0</v>
      </c>
      <c r="G205" s="124">
        <f t="shared" si="54"/>
        <v>0</v>
      </c>
      <c r="H205" s="126">
        <f>SUM(H206:H208)</f>
        <v>0</v>
      </c>
      <c r="I205" s="127">
        <f>SUM(I206:I208)</f>
        <v>0</v>
      </c>
      <c r="J205" s="126">
        <f>SUM(J206:J208)</f>
        <v>0</v>
      </c>
      <c r="K205" s="127">
        <f>SUM(K206:K208)</f>
        <v>0</v>
      </c>
      <c r="L205" s="280"/>
      <c r="M205" s="281"/>
      <c r="N205" s="128"/>
      <c r="O205" s="129"/>
      <c r="P205" s="68" t="e">
        <f t="shared" si="55"/>
        <v>#DIV/0!</v>
      </c>
      <c r="Q205" s="68" t="e">
        <f t="shared" si="50"/>
        <v>#DIV/0!</v>
      </c>
      <c r="R205" s="381"/>
      <c r="S205" s="387"/>
      <c r="T205" s="387"/>
      <c r="U205" s="387"/>
      <c r="V205" s="387"/>
      <c r="W205" s="387"/>
      <c r="X205" s="387"/>
      <c r="Y205" s="387"/>
      <c r="Z205" s="387"/>
      <c r="AA205" s="4"/>
      <c r="AH205" s="383"/>
      <c r="AI205" s="384"/>
      <c r="AJ205" s="385"/>
      <c r="AK205" s="384"/>
      <c r="AT205" s="18"/>
      <c r="AU205" s="19"/>
      <c r="AX205" s="404"/>
      <c r="AY205" s="404"/>
      <c r="AZ205" s="404"/>
      <c r="BA205" s="405"/>
      <c r="BB205" s="407"/>
      <c r="BC205" s="405"/>
      <c r="BD205" s="404"/>
      <c r="BE205" s="404"/>
      <c r="BF205" s="405"/>
      <c r="BG205" s="431"/>
    </row>
    <row r="206" spans="1:90" s="3" customFormat="1" ht="27.75" hidden="1" customHeight="1" thickBot="1" x14ac:dyDescent="0.3">
      <c r="A206" s="181" t="s">
        <v>94</v>
      </c>
      <c r="B206" s="54"/>
      <c r="C206" s="66" t="str">
        <f>IF(B206="","",VLOOKUP(B206,#REF!,2,FALSE))</f>
        <v/>
      </c>
      <c r="D206" s="76">
        <f t="shared" si="51"/>
        <v>0</v>
      </c>
      <c r="E206" s="106">
        <f t="shared" si="52"/>
        <v>0</v>
      </c>
      <c r="F206" s="105">
        <f t="shared" si="53"/>
        <v>0</v>
      </c>
      <c r="G206" s="106">
        <f t="shared" si="54"/>
        <v>0</v>
      </c>
      <c r="H206" s="67"/>
      <c r="I206" s="95"/>
      <c r="J206" s="67"/>
      <c r="K206" s="95"/>
      <c r="L206" s="278"/>
      <c r="M206" s="279"/>
      <c r="N206" s="110"/>
      <c r="O206" s="318"/>
      <c r="P206" s="68" t="e">
        <f t="shared" si="55"/>
        <v>#DIV/0!</v>
      </c>
      <c r="Q206" s="68" t="e">
        <f t="shared" si="50"/>
        <v>#DIV/0!</v>
      </c>
      <c r="R206" s="381"/>
      <c r="S206" s="387"/>
      <c r="T206" s="387"/>
      <c r="U206" s="387"/>
      <c r="V206" s="387"/>
      <c r="W206" s="387"/>
      <c r="X206" s="387"/>
      <c r="Y206" s="387"/>
      <c r="Z206" s="387"/>
      <c r="AA206" s="4"/>
      <c r="AH206" s="383"/>
      <c r="AI206" s="384"/>
      <c r="AJ206" s="385"/>
      <c r="AK206" s="384"/>
      <c r="AT206" s="18"/>
      <c r="AU206" s="19"/>
      <c r="AX206" s="404"/>
      <c r="AY206" s="404"/>
      <c r="AZ206" s="404"/>
      <c r="BA206" s="405"/>
      <c r="BB206" s="407"/>
      <c r="BC206" s="405"/>
      <c r="BD206" s="404"/>
      <c r="BE206" s="404"/>
      <c r="BF206" s="405"/>
      <c r="BG206" s="431"/>
    </row>
    <row r="207" spans="1:90" s="3" customFormat="1" ht="32.450000000000003" hidden="1" customHeight="1" thickBot="1" x14ac:dyDescent="0.3">
      <c r="A207" s="181" t="s">
        <v>95</v>
      </c>
      <c r="B207" s="54"/>
      <c r="C207" s="66" t="str">
        <f>IF(B207="","",VLOOKUP(B207,#REF!,2,FALSE))</f>
        <v/>
      </c>
      <c r="D207" s="105">
        <f t="shared" si="51"/>
        <v>0</v>
      </c>
      <c r="E207" s="106">
        <f t="shared" si="52"/>
        <v>0</v>
      </c>
      <c r="F207" s="105">
        <f t="shared" si="53"/>
        <v>0</v>
      </c>
      <c r="G207" s="106">
        <f t="shared" si="54"/>
        <v>0</v>
      </c>
      <c r="H207" s="67"/>
      <c r="I207" s="95"/>
      <c r="J207" s="67"/>
      <c r="K207" s="95"/>
      <c r="L207" s="278"/>
      <c r="M207" s="279"/>
      <c r="N207" s="110"/>
      <c r="O207" s="318"/>
      <c r="P207" s="68" t="e">
        <f t="shared" si="55"/>
        <v>#DIV/0!</v>
      </c>
      <c r="Q207" s="68" t="e">
        <f t="shared" si="50"/>
        <v>#DIV/0!</v>
      </c>
      <c r="R207" s="381"/>
      <c r="S207" s="387"/>
      <c r="T207" s="387"/>
      <c r="U207" s="387"/>
      <c r="V207" s="387"/>
      <c r="W207" s="387"/>
      <c r="X207" s="387"/>
      <c r="Y207" s="387"/>
      <c r="Z207" s="387"/>
      <c r="AA207" s="4"/>
      <c r="AH207" s="383"/>
      <c r="AI207" s="384"/>
      <c r="AJ207" s="385"/>
      <c r="AK207" s="384"/>
      <c r="AT207" s="18"/>
      <c r="AU207" s="19"/>
      <c r="AX207" s="404"/>
      <c r="AY207" s="404"/>
      <c r="AZ207" s="404"/>
      <c r="BA207" s="405"/>
      <c r="BB207" s="407"/>
      <c r="BC207" s="405"/>
      <c r="BD207" s="404"/>
      <c r="BE207" s="404"/>
      <c r="BF207" s="405"/>
      <c r="BG207" s="431"/>
    </row>
    <row r="208" spans="1:90" s="3" customFormat="1" ht="0.6" hidden="1" customHeight="1" thickBot="1" x14ac:dyDescent="0.3">
      <c r="A208" s="181" t="s">
        <v>96</v>
      </c>
      <c r="B208" s="54"/>
      <c r="C208" s="66" t="str">
        <f>IF(B208="","",VLOOKUP(B208,#REF!,2,FALSE))</f>
        <v/>
      </c>
      <c r="D208" s="105">
        <f t="shared" si="51"/>
        <v>0</v>
      </c>
      <c r="E208" s="106">
        <f t="shared" si="52"/>
        <v>0</v>
      </c>
      <c r="F208" s="105">
        <f t="shared" si="53"/>
        <v>0</v>
      </c>
      <c r="G208" s="106">
        <f t="shared" si="54"/>
        <v>0</v>
      </c>
      <c r="H208" s="67"/>
      <c r="I208" s="95"/>
      <c r="J208" s="67"/>
      <c r="K208" s="95"/>
      <c r="L208" s="278"/>
      <c r="M208" s="279"/>
      <c r="N208" s="110"/>
      <c r="O208" s="318"/>
      <c r="P208" s="68" t="e">
        <f t="shared" si="55"/>
        <v>#DIV/0!</v>
      </c>
      <c r="Q208" s="68" t="e">
        <f t="shared" si="50"/>
        <v>#DIV/0!</v>
      </c>
      <c r="R208" s="381"/>
      <c r="S208" s="387"/>
      <c r="T208" s="387"/>
      <c r="U208" s="387"/>
      <c r="V208" s="387"/>
      <c r="W208" s="387"/>
      <c r="X208" s="387"/>
      <c r="Y208" s="387"/>
      <c r="Z208" s="387"/>
      <c r="AA208" s="4"/>
      <c r="AH208" s="383"/>
      <c r="AI208" s="384"/>
      <c r="AJ208" s="385"/>
      <c r="AK208" s="384"/>
      <c r="AT208" s="18"/>
      <c r="AU208" s="19"/>
      <c r="AX208" s="404"/>
      <c r="AY208" s="404"/>
      <c r="AZ208" s="404"/>
      <c r="BA208" s="405"/>
      <c r="BB208" s="407"/>
      <c r="BC208" s="405"/>
      <c r="BD208" s="404"/>
      <c r="BE208" s="404"/>
      <c r="BF208" s="405"/>
      <c r="BG208" s="431"/>
    </row>
    <row r="209" spans="1:90" s="3" customFormat="1" ht="13.9" hidden="1" customHeight="1" thickBot="1" x14ac:dyDescent="0.3">
      <c r="A209" s="181" t="s">
        <v>97</v>
      </c>
      <c r="B209" s="77"/>
      <c r="C209" s="78"/>
      <c r="D209" s="125">
        <f t="shared" si="51"/>
        <v>0</v>
      </c>
      <c r="E209" s="124">
        <f t="shared" si="52"/>
        <v>0</v>
      </c>
      <c r="F209" s="125">
        <f t="shared" si="53"/>
        <v>0</v>
      </c>
      <c r="G209" s="124">
        <f t="shared" si="54"/>
        <v>0</v>
      </c>
      <c r="H209" s="126">
        <f>SUM(H210:H211)</f>
        <v>0</v>
      </c>
      <c r="I209" s="127">
        <f>SUM(I210:I211)</f>
        <v>0</v>
      </c>
      <c r="J209" s="126">
        <f>SUM(J210:J211)</f>
        <v>0</v>
      </c>
      <c r="K209" s="127">
        <f>SUM(K210:K211)</f>
        <v>0</v>
      </c>
      <c r="L209" s="280"/>
      <c r="M209" s="281"/>
      <c r="N209" s="128"/>
      <c r="O209" s="129"/>
      <c r="P209" s="68" t="e">
        <f t="shared" si="55"/>
        <v>#DIV/0!</v>
      </c>
      <c r="Q209" s="68" t="e">
        <f t="shared" si="50"/>
        <v>#DIV/0!</v>
      </c>
      <c r="R209" s="381"/>
      <c r="S209" s="387"/>
      <c r="T209" s="387"/>
      <c r="U209" s="387"/>
      <c r="V209" s="387"/>
      <c r="W209" s="387"/>
      <c r="X209" s="387"/>
      <c r="Y209" s="387"/>
      <c r="Z209" s="387"/>
      <c r="AA209" s="4"/>
      <c r="AH209" s="383"/>
      <c r="AI209" s="384"/>
      <c r="AJ209" s="385"/>
      <c r="AK209" s="384"/>
      <c r="AT209" s="18"/>
      <c r="AU209" s="19"/>
      <c r="AX209" s="404"/>
      <c r="AY209" s="404"/>
      <c r="AZ209" s="404"/>
      <c r="BA209" s="405"/>
      <c r="BB209" s="407"/>
      <c r="BC209" s="405"/>
      <c r="BD209" s="404"/>
      <c r="BE209" s="404"/>
      <c r="BF209" s="405"/>
      <c r="BG209" s="431"/>
    </row>
    <row r="210" spans="1:90" s="3" customFormat="1" ht="17.45" hidden="1" customHeight="1" thickBot="1" x14ac:dyDescent="0.3">
      <c r="A210" s="181" t="s">
        <v>98</v>
      </c>
      <c r="B210" s="54"/>
      <c r="C210" s="66" t="str">
        <f>IF(B210="","",VLOOKUP(B210,#REF!,2,FALSE))</f>
        <v/>
      </c>
      <c r="D210" s="105">
        <f t="shared" si="51"/>
        <v>0</v>
      </c>
      <c r="E210" s="106">
        <f t="shared" si="52"/>
        <v>0</v>
      </c>
      <c r="F210" s="105">
        <f t="shared" si="53"/>
        <v>0</v>
      </c>
      <c r="G210" s="106">
        <f t="shared" si="54"/>
        <v>0</v>
      </c>
      <c r="H210" s="67"/>
      <c r="I210" s="95"/>
      <c r="J210" s="67"/>
      <c r="K210" s="95"/>
      <c r="L210" s="278"/>
      <c r="M210" s="279"/>
      <c r="N210" s="110"/>
      <c r="O210" s="318"/>
      <c r="P210" s="68" t="e">
        <f t="shared" si="55"/>
        <v>#DIV/0!</v>
      </c>
      <c r="Q210" s="68" t="e">
        <f t="shared" si="50"/>
        <v>#DIV/0!</v>
      </c>
      <c r="R210" s="381"/>
      <c r="S210" s="387"/>
      <c r="T210" s="387"/>
      <c r="U210" s="387"/>
      <c r="V210" s="387"/>
      <c r="W210" s="387"/>
      <c r="X210" s="387"/>
      <c r="Y210" s="387"/>
      <c r="Z210" s="387"/>
      <c r="AA210" s="4"/>
      <c r="AH210" s="383"/>
      <c r="AI210" s="384"/>
      <c r="AJ210" s="385"/>
      <c r="AK210" s="384"/>
      <c r="AT210" s="18"/>
      <c r="AU210" s="19"/>
      <c r="AX210" s="404"/>
      <c r="AY210" s="404"/>
      <c r="AZ210" s="404"/>
      <c r="BA210" s="405"/>
      <c r="BB210" s="407"/>
      <c r="BC210" s="405"/>
      <c r="BD210" s="404"/>
      <c r="BE210" s="404"/>
      <c r="BF210" s="405"/>
      <c r="BG210" s="431"/>
    </row>
    <row r="211" spans="1:90" s="3" customFormat="1" ht="25.15" hidden="1" customHeight="1" thickBot="1" x14ac:dyDescent="0.3">
      <c r="A211" s="181" t="s">
        <v>99</v>
      </c>
      <c r="B211" s="54"/>
      <c r="C211" s="66" t="str">
        <f>IF(B211="","",VLOOKUP(B211,#REF!,2,FALSE))</f>
        <v/>
      </c>
      <c r="D211" s="105">
        <f t="shared" si="51"/>
        <v>0</v>
      </c>
      <c r="E211" s="106">
        <f t="shared" si="52"/>
        <v>0</v>
      </c>
      <c r="F211" s="105">
        <f t="shared" si="53"/>
        <v>0</v>
      </c>
      <c r="G211" s="106">
        <f t="shared" si="54"/>
        <v>0</v>
      </c>
      <c r="H211" s="67"/>
      <c r="I211" s="95"/>
      <c r="J211" s="67"/>
      <c r="K211" s="95"/>
      <c r="L211" s="278"/>
      <c r="M211" s="279"/>
      <c r="N211" s="110"/>
      <c r="O211" s="318"/>
      <c r="P211" s="68" t="e">
        <f t="shared" si="55"/>
        <v>#DIV/0!</v>
      </c>
      <c r="Q211" s="68" t="e">
        <f t="shared" si="50"/>
        <v>#DIV/0!</v>
      </c>
      <c r="R211" s="381"/>
      <c r="S211" s="387"/>
      <c r="T211" s="387"/>
      <c r="U211" s="387"/>
      <c r="V211" s="387"/>
      <c r="W211" s="387"/>
      <c r="X211" s="387"/>
      <c r="Y211" s="387"/>
      <c r="Z211" s="387"/>
      <c r="AA211" s="4"/>
      <c r="AH211" s="383"/>
      <c r="AI211" s="384"/>
      <c r="AJ211" s="385"/>
      <c r="AK211" s="384"/>
      <c r="AT211" s="18"/>
      <c r="AU211" s="19"/>
      <c r="AX211" s="404"/>
      <c r="AY211" s="404"/>
      <c r="AZ211" s="404"/>
      <c r="BA211" s="405"/>
      <c r="BB211" s="407"/>
      <c r="BC211" s="405"/>
      <c r="BD211" s="404"/>
      <c r="BE211" s="404"/>
      <c r="BF211" s="405"/>
      <c r="BG211" s="431"/>
    </row>
    <row r="212" spans="1:90" s="3" customFormat="1" ht="19.899999999999999" hidden="1" customHeight="1" thickBot="1" x14ac:dyDescent="0.3">
      <c r="A212" s="181" t="s">
        <v>100</v>
      </c>
      <c r="B212" s="77">
        <v>515000</v>
      </c>
      <c r="C212" s="78" t="e">
        <f>IF(B212="","",VLOOKUP(B212,#REF!,2,FALSE))</f>
        <v>#REF!</v>
      </c>
      <c r="D212" s="125">
        <f t="shared" si="51"/>
        <v>0</v>
      </c>
      <c r="E212" s="124">
        <f t="shared" si="52"/>
        <v>0</v>
      </c>
      <c r="F212" s="125">
        <f t="shared" si="53"/>
        <v>0</v>
      </c>
      <c r="G212" s="124">
        <f t="shared" si="54"/>
        <v>0</v>
      </c>
      <c r="H212" s="126">
        <f>SUM(H213:H214)</f>
        <v>0</v>
      </c>
      <c r="I212" s="127">
        <f>SUM(I213:I214)</f>
        <v>0</v>
      </c>
      <c r="J212" s="126">
        <f>SUM(J213:J214)</f>
        <v>0</v>
      </c>
      <c r="K212" s="127">
        <f>SUM(K213:K214)</f>
        <v>0</v>
      </c>
      <c r="L212" s="280"/>
      <c r="M212" s="281"/>
      <c r="N212" s="128"/>
      <c r="O212" s="129"/>
      <c r="P212" s="68" t="e">
        <f t="shared" si="55"/>
        <v>#DIV/0!</v>
      </c>
      <c r="Q212" s="68" t="e">
        <f t="shared" si="50"/>
        <v>#DIV/0!</v>
      </c>
      <c r="R212" s="381"/>
      <c r="S212" s="387"/>
      <c r="T212" s="387"/>
      <c r="U212" s="387"/>
      <c r="V212" s="387"/>
      <c r="W212" s="387"/>
      <c r="X212" s="387"/>
      <c r="Y212" s="387"/>
      <c r="Z212" s="387"/>
      <c r="AA212" s="4"/>
      <c r="AH212" s="383"/>
      <c r="AI212" s="384"/>
      <c r="AJ212" s="385"/>
      <c r="AK212" s="384"/>
      <c r="AT212" s="18"/>
      <c r="AU212" s="19"/>
      <c r="AX212" s="404"/>
      <c r="AY212" s="404"/>
      <c r="AZ212" s="404"/>
      <c r="BA212" s="405"/>
      <c r="BB212" s="407"/>
      <c r="BC212" s="405"/>
      <c r="BD212" s="404"/>
      <c r="BE212" s="404"/>
      <c r="BF212" s="405"/>
      <c r="BG212" s="431"/>
    </row>
    <row r="213" spans="1:90" s="3" customFormat="1" ht="12.6" hidden="1" customHeight="1" thickBot="1" x14ac:dyDescent="0.3">
      <c r="A213" s="181" t="s">
        <v>101</v>
      </c>
      <c r="B213" s="54"/>
      <c r="C213" s="177"/>
      <c r="D213" s="105">
        <f t="shared" si="51"/>
        <v>0</v>
      </c>
      <c r="E213" s="106">
        <f t="shared" si="52"/>
        <v>0</v>
      </c>
      <c r="F213" s="105">
        <f t="shared" si="53"/>
        <v>0</v>
      </c>
      <c r="G213" s="106">
        <f t="shared" si="54"/>
        <v>0</v>
      </c>
      <c r="H213" s="67"/>
      <c r="I213" s="95"/>
      <c r="J213" s="67"/>
      <c r="K213" s="95"/>
      <c r="L213" s="278"/>
      <c r="M213" s="279"/>
      <c r="N213" s="110"/>
      <c r="O213" s="318"/>
      <c r="P213" s="68" t="e">
        <f t="shared" si="55"/>
        <v>#DIV/0!</v>
      </c>
      <c r="Q213" s="68" t="e">
        <f t="shared" si="50"/>
        <v>#DIV/0!</v>
      </c>
      <c r="R213" s="381"/>
      <c r="S213" s="387"/>
      <c r="T213" s="387"/>
      <c r="U213" s="387"/>
      <c r="V213" s="387"/>
      <c r="W213" s="387"/>
      <c r="X213" s="387"/>
      <c r="Y213" s="387"/>
      <c r="Z213" s="387"/>
      <c r="AA213" s="4"/>
      <c r="AH213" s="383"/>
      <c r="AI213" s="384"/>
      <c r="AJ213" s="385"/>
      <c r="AK213" s="384"/>
      <c r="AT213" s="18"/>
      <c r="AU213" s="19"/>
      <c r="AX213" s="404"/>
      <c r="AY213" s="404"/>
      <c r="AZ213" s="404"/>
      <c r="BA213" s="405"/>
      <c r="BB213" s="407"/>
      <c r="BC213" s="405"/>
      <c r="BD213" s="404"/>
      <c r="BE213" s="404"/>
      <c r="BF213" s="405"/>
      <c r="BG213" s="431"/>
    </row>
    <row r="214" spans="1:90" s="3" customFormat="1" ht="13.9" hidden="1" customHeight="1" thickBot="1" x14ac:dyDescent="0.3">
      <c r="A214" s="181" t="s">
        <v>218</v>
      </c>
      <c r="B214" s="54"/>
      <c r="C214" s="66" t="str">
        <f>IF(B214="","",VLOOKUP(B214,#REF!,2,FALSE))</f>
        <v/>
      </c>
      <c r="D214" s="76">
        <f t="shared" si="51"/>
        <v>0</v>
      </c>
      <c r="E214" s="106">
        <f t="shared" si="52"/>
        <v>0</v>
      </c>
      <c r="F214" s="105">
        <f t="shared" si="53"/>
        <v>0</v>
      </c>
      <c r="G214" s="106">
        <f t="shared" si="54"/>
        <v>0</v>
      </c>
      <c r="H214" s="67"/>
      <c r="I214" s="95"/>
      <c r="J214" s="67"/>
      <c r="K214" s="95"/>
      <c r="L214" s="278"/>
      <c r="M214" s="279"/>
      <c r="N214" s="110"/>
      <c r="O214" s="318"/>
      <c r="P214" s="68" t="e">
        <f t="shared" si="55"/>
        <v>#DIV/0!</v>
      </c>
      <c r="Q214" s="68" t="e">
        <f t="shared" si="50"/>
        <v>#DIV/0!</v>
      </c>
      <c r="R214" s="381"/>
      <c r="S214" s="387"/>
      <c r="T214" s="387"/>
      <c r="U214" s="387"/>
      <c r="V214" s="387"/>
      <c r="W214" s="387"/>
      <c r="X214" s="387"/>
      <c r="Y214" s="387"/>
      <c r="Z214" s="387"/>
      <c r="AA214" s="4"/>
      <c r="AH214" s="383"/>
      <c r="AI214" s="384"/>
      <c r="AJ214" s="385"/>
      <c r="AK214" s="384"/>
      <c r="AT214" s="18"/>
      <c r="AU214" s="19"/>
      <c r="AX214" s="404"/>
      <c r="AY214" s="404"/>
      <c r="AZ214" s="404"/>
      <c r="BA214" s="405"/>
      <c r="BB214" s="407"/>
      <c r="BC214" s="405"/>
      <c r="BD214" s="404"/>
      <c r="BE214" s="404"/>
      <c r="BF214" s="405"/>
      <c r="BG214" s="431"/>
    </row>
    <row r="215" spans="1:90" s="3" customFormat="1" ht="16.149999999999999" hidden="1" customHeight="1" thickBot="1" x14ac:dyDescent="0.3">
      <c r="A215" s="181" t="s">
        <v>219</v>
      </c>
      <c r="B215" s="77">
        <v>520000</v>
      </c>
      <c r="C215" s="78" t="e">
        <f>IF(B215="","",VLOOKUP(B215,#REF!,2,FALSE))</f>
        <v>#REF!</v>
      </c>
      <c r="D215" s="79">
        <f t="shared" si="51"/>
        <v>0</v>
      </c>
      <c r="E215" s="124">
        <f t="shared" si="52"/>
        <v>0</v>
      </c>
      <c r="F215" s="125">
        <f t="shared" si="53"/>
        <v>0</v>
      </c>
      <c r="G215" s="124">
        <f t="shared" si="54"/>
        <v>0</v>
      </c>
      <c r="H215" s="126">
        <f>SUM(H216:H217)</f>
        <v>0</v>
      </c>
      <c r="I215" s="127">
        <f>SUM(I216:I217)</f>
        <v>0</v>
      </c>
      <c r="J215" s="126">
        <f>SUM(J216:J217)</f>
        <v>0</v>
      </c>
      <c r="K215" s="127">
        <f>SUM(K216:K217)</f>
        <v>0</v>
      </c>
      <c r="L215" s="280"/>
      <c r="M215" s="281"/>
      <c r="N215" s="128"/>
      <c r="O215" s="129"/>
      <c r="P215" s="68" t="e">
        <f t="shared" si="55"/>
        <v>#DIV/0!</v>
      </c>
      <c r="Q215" s="68" t="e">
        <f t="shared" si="50"/>
        <v>#DIV/0!</v>
      </c>
      <c r="R215" s="381"/>
      <c r="S215" s="387"/>
      <c r="T215" s="387"/>
      <c r="U215" s="387"/>
      <c r="V215" s="387"/>
      <c r="W215" s="387"/>
      <c r="X215" s="387"/>
      <c r="Y215" s="387"/>
      <c r="Z215" s="387"/>
      <c r="AA215" s="4"/>
      <c r="AH215" s="383"/>
      <c r="AI215" s="384"/>
      <c r="AJ215" s="385"/>
      <c r="AK215" s="384"/>
      <c r="AT215" s="18"/>
      <c r="AU215" s="19"/>
      <c r="AX215" s="404"/>
      <c r="AY215" s="404"/>
      <c r="AZ215" s="404"/>
      <c r="BA215" s="405"/>
      <c r="BB215" s="407"/>
      <c r="BC215" s="405"/>
      <c r="BD215" s="404"/>
      <c r="BE215" s="404"/>
      <c r="BF215" s="405"/>
      <c r="BG215" s="431"/>
    </row>
    <row r="216" spans="1:90" s="3" customFormat="1" ht="18" hidden="1" customHeight="1" thickBot="1" x14ac:dyDescent="0.3">
      <c r="A216" s="181" t="s">
        <v>220</v>
      </c>
      <c r="B216" s="54"/>
      <c r="C216" s="66" t="str">
        <f>IF(B216="","",VLOOKUP(B216,#REF!,2,FALSE))</f>
        <v/>
      </c>
      <c r="D216" s="76">
        <f t="shared" si="51"/>
        <v>0</v>
      </c>
      <c r="E216" s="106">
        <f t="shared" si="52"/>
        <v>0</v>
      </c>
      <c r="F216" s="105">
        <f t="shared" si="53"/>
        <v>0</v>
      </c>
      <c r="G216" s="106">
        <f t="shared" si="54"/>
        <v>0</v>
      </c>
      <c r="H216" s="67"/>
      <c r="I216" s="95"/>
      <c r="J216" s="67"/>
      <c r="K216" s="95"/>
      <c r="L216" s="278"/>
      <c r="M216" s="279"/>
      <c r="N216" s="110"/>
      <c r="O216" s="318"/>
      <c r="P216" s="68" t="e">
        <f t="shared" si="55"/>
        <v>#DIV/0!</v>
      </c>
      <c r="Q216" s="68" t="e">
        <f t="shared" si="50"/>
        <v>#DIV/0!</v>
      </c>
      <c r="R216" s="381"/>
      <c r="S216" s="387"/>
      <c r="T216" s="387"/>
      <c r="U216" s="387"/>
      <c r="V216" s="387"/>
      <c r="W216" s="387"/>
      <c r="X216" s="387"/>
      <c r="Y216" s="387"/>
      <c r="Z216" s="387"/>
      <c r="AA216" s="4"/>
      <c r="AH216" s="383"/>
      <c r="AI216" s="384"/>
      <c r="AJ216" s="385"/>
      <c r="AK216" s="384"/>
      <c r="AT216" s="18"/>
      <c r="AU216" s="19"/>
      <c r="AX216" s="404"/>
      <c r="AY216" s="404"/>
      <c r="AZ216" s="404"/>
      <c r="BA216" s="405"/>
      <c r="BB216" s="407"/>
      <c r="BC216" s="405"/>
      <c r="BD216" s="404"/>
      <c r="BE216" s="404"/>
      <c r="BF216" s="405"/>
      <c r="BG216" s="431"/>
    </row>
    <row r="217" spans="1:90" s="3" customFormat="1" ht="24" hidden="1" customHeight="1" thickBot="1" x14ac:dyDescent="0.3">
      <c r="A217" s="181" t="s">
        <v>221</v>
      </c>
      <c r="B217" s="54"/>
      <c r="C217" s="66" t="str">
        <f>IF(B217="","",VLOOKUP(B217,#REF!,2,FALSE))</f>
        <v/>
      </c>
      <c r="D217" s="76">
        <f t="shared" si="51"/>
        <v>0</v>
      </c>
      <c r="E217" s="106">
        <f t="shared" si="52"/>
        <v>0</v>
      </c>
      <c r="F217" s="105">
        <f t="shared" si="53"/>
        <v>0</v>
      </c>
      <c r="G217" s="106">
        <f t="shared" si="54"/>
        <v>0</v>
      </c>
      <c r="H217" s="67"/>
      <c r="I217" s="95"/>
      <c r="J217" s="67"/>
      <c r="K217" s="95"/>
      <c r="L217" s="278"/>
      <c r="M217" s="279"/>
      <c r="N217" s="110"/>
      <c r="O217" s="318"/>
      <c r="P217" s="68" t="e">
        <f t="shared" si="55"/>
        <v>#DIV/0!</v>
      </c>
      <c r="Q217" s="68" t="e">
        <f t="shared" si="50"/>
        <v>#DIV/0!</v>
      </c>
      <c r="R217" s="381"/>
      <c r="S217" s="387"/>
      <c r="T217" s="387"/>
      <c r="U217" s="387"/>
      <c r="V217" s="387"/>
      <c r="W217" s="387"/>
      <c r="X217" s="387"/>
      <c r="Y217" s="387"/>
      <c r="Z217" s="387"/>
      <c r="AA217" s="4"/>
      <c r="AH217" s="383"/>
      <c r="AI217" s="384"/>
      <c r="AJ217" s="385"/>
      <c r="AK217" s="384"/>
      <c r="AT217" s="18"/>
      <c r="AU217" s="19"/>
      <c r="AX217" s="404"/>
      <c r="AY217" s="404"/>
      <c r="AZ217" s="404"/>
      <c r="BA217" s="405"/>
      <c r="BB217" s="407"/>
      <c r="BC217" s="405"/>
      <c r="BD217" s="404"/>
      <c r="BE217" s="404"/>
      <c r="BF217" s="405"/>
      <c r="BG217" s="431"/>
    </row>
    <row r="218" spans="1:90" s="3" customFormat="1" ht="12.6" hidden="1" customHeight="1" thickBot="1" x14ac:dyDescent="0.3">
      <c r="A218" s="181" t="s">
        <v>222</v>
      </c>
      <c r="B218" s="77">
        <v>540000</v>
      </c>
      <c r="C218" s="78" t="e">
        <f>IF(B218="","",VLOOKUP(B218,#REF!,2,FALSE))</f>
        <v>#REF!</v>
      </c>
      <c r="D218" s="79">
        <f t="shared" si="51"/>
        <v>0</v>
      </c>
      <c r="E218" s="124">
        <f t="shared" si="52"/>
        <v>0</v>
      </c>
      <c r="F218" s="125">
        <f t="shared" si="53"/>
        <v>0</v>
      </c>
      <c r="G218" s="124">
        <f t="shared" si="54"/>
        <v>0</v>
      </c>
      <c r="H218" s="126">
        <f>SUM(H219:H220)</f>
        <v>0</v>
      </c>
      <c r="I218" s="127">
        <f>SUM(I219:I220)</f>
        <v>0</v>
      </c>
      <c r="J218" s="126">
        <f>SUM(J219:J220)</f>
        <v>0</v>
      </c>
      <c r="K218" s="127">
        <f>SUM(K219:K220)</f>
        <v>0</v>
      </c>
      <c r="L218" s="280"/>
      <c r="M218" s="281"/>
      <c r="N218" s="128"/>
      <c r="O218" s="129"/>
      <c r="P218" s="68" t="e">
        <f t="shared" si="55"/>
        <v>#DIV/0!</v>
      </c>
      <c r="Q218" s="68" t="e">
        <f t="shared" si="50"/>
        <v>#DIV/0!</v>
      </c>
      <c r="R218" s="381"/>
      <c r="S218" s="387"/>
      <c r="T218" s="387"/>
      <c r="U218" s="387"/>
      <c r="V218" s="387"/>
      <c r="W218" s="387"/>
      <c r="X218" s="387"/>
      <c r="Y218" s="387"/>
      <c r="Z218" s="387"/>
      <c r="AA218" s="4"/>
      <c r="AH218" s="383"/>
      <c r="AI218" s="384"/>
      <c r="AJ218" s="385"/>
      <c r="AK218" s="384"/>
      <c r="AT218" s="18"/>
      <c r="AU218" s="19"/>
      <c r="AX218" s="404"/>
      <c r="AY218" s="404"/>
      <c r="AZ218" s="404"/>
      <c r="BA218" s="405"/>
      <c r="BB218" s="407"/>
      <c r="BC218" s="405"/>
      <c r="BD218" s="404"/>
      <c r="BE218" s="404"/>
      <c r="BF218" s="405"/>
      <c r="BG218" s="431"/>
    </row>
    <row r="219" spans="1:90" s="3" customFormat="1" ht="27.6" hidden="1" customHeight="1" thickBot="1" x14ac:dyDescent="0.3">
      <c r="A219" s="181" t="s">
        <v>223</v>
      </c>
      <c r="B219" s="54"/>
      <c r="C219" s="66" t="str">
        <f>IF(B219="","",VLOOKUP(B219,#REF!,2,FALSE))</f>
        <v/>
      </c>
      <c r="D219" s="76">
        <f t="shared" si="51"/>
        <v>0</v>
      </c>
      <c r="E219" s="106">
        <f t="shared" si="52"/>
        <v>0</v>
      </c>
      <c r="F219" s="105">
        <f t="shared" si="53"/>
        <v>0</v>
      </c>
      <c r="G219" s="106">
        <f t="shared" si="54"/>
        <v>0</v>
      </c>
      <c r="H219" s="67"/>
      <c r="I219" s="95"/>
      <c r="J219" s="67"/>
      <c r="K219" s="95"/>
      <c r="L219" s="278"/>
      <c r="M219" s="279"/>
      <c r="N219" s="110"/>
      <c r="O219" s="318"/>
      <c r="P219" s="68" t="e">
        <f t="shared" si="55"/>
        <v>#DIV/0!</v>
      </c>
      <c r="Q219" s="68" t="e">
        <f t="shared" si="50"/>
        <v>#DIV/0!</v>
      </c>
      <c r="R219" s="381"/>
      <c r="S219" s="387"/>
      <c r="T219" s="387"/>
      <c r="U219" s="387"/>
      <c r="V219" s="387"/>
      <c r="W219" s="387"/>
      <c r="X219" s="387"/>
      <c r="Y219" s="387"/>
      <c r="Z219" s="387"/>
      <c r="AA219" s="4"/>
      <c r="AH219" s="383"/>
      <c r="AI219" s="384"/>
      <c r="AJ219" s="385"/>
      <c r="AK219" s="384"/>
      <c r="AT219" s="18"/>
      <c r="AU219" s="19"/>
      <c r="AX219" s="404"/>
      <c r="AY219" s="404"/>
      <c r="AZ219" s="404"/>
      <c r="BA219" s="405"/>
      <c r="BB219" s="407"/>
      <c r="BC219" s="405"/>
      <c r="BD219" s="404"/>
      <c r="BE219" s="404"/>
      <c r="BF219" s="405"/>
      <c r="BG219" s="431"/>
    </row>
    <row r="220" spans="1:90" s="3" customFormat="1" ht="15.6" hidden="1" customHeight="1" thickBot="1" x14ac:dyDescent="0.3">
      <c r="A220" s="181" t="s">
        <v>224</v>
      </c>
      <c r="B220" s="54"/>
      <c r="C220" s="66" t="str">
        <f>IF(B220="","",VLOOKUP(B220,#REF!,2,FALSE))</f>
        <v/>
      </c>
      <c r="D220" s="76">
        <f t="shared" si="51"/>
        <v>0</v>
      </c>
      <c r="E220" s="106">
        <f t="shared" si="52"/>
        <v>0</v>
      </c>
      <c r="F220" s="105">
        <f t="shared" si="53"/>
        <v>0</v>
      </c>
      <c r="G220" s="106">
        <f t="shared" si="54"/>
        <v>0</v>
      </c>
      <c r="H220" s="67"/>
      <c r="I220" s="95"/>
      <c r="J220" s="67"/>
      <c r="K220" s="95"/>
      <c r="L220" s="278"/>
      <c r="M220" s="279"/>
      <c r="N220" s="110"/>
      <c r="O220" s="318"/>
      <c r="P220" s="68" t="e">
        <f t="shared" si="55"/>
        <v>#DIV/0!</v>
      </c>
      <c r="Q220" s="68" t="e">
        <f t="shared" si="50"/>
        <v>#DIV/0!</v>
      </c>
      <c r="R220" s="381"/>
      <c r="S220" s="387"/>
      <c r="T220" s="387"/>
      <c r="U220" s="387"/>
      <c r="V220" s="387"/>
      <c r="W220" s="387"/>
      <c r="X220" s="387"/>
      <c r="Y220" s="387"/>
      <c r="Z220" s="387"/>
      <c r="AA220" s="4"/>
      <c r="AH220" s="383"/>
      <c r="AI220" s="384"/>
      <c r="AJ220" s="385"/>
      <c r="AK220" s="384"/>
      <c r="AT220" s="18"/>
      <c r="AU220" s="19"/>
      <c r="AX220" s="404"/>
      <c r="AY220" s="404"/>
      <c r="AZ220" s="404"/>
      <c r="BA220" s="405"/>
      <c r="BB220" s="407"/>
      <c r="BC220" s="405"/>
      <c r="BD220" s="404"/>
      <c r="BE220" s="404"/>
      <c r="BF220" s="405"/>
      <c r="BG220" s="431"/>
    </row>
    <row r="221" spans="1:90" s="3" customFormat="1" ht="30" hidden="1" customHeight="1" thickBot="1" x14ac:dyDescent="0.3">
      <c r="A221" s="181" t="s">
        <v>225</v>
      </c>
      <c r="B221" s="77">
        <v>611000</v>
      </c>
      <c r="C221" s="78" t="e">
        <f>IF(B221="","",VLOOKUP(B221,#REF!,2,FALSE))</f>
        <v>#REF!</v>
      </c>
      <c r="D221" s="79">
        <f t="shared" si="51"/>
        <v>0</v>
      </c>
      <c r="E221" s="124">
        <f t="shared" si="52"/>
        <v>0</v>
      </c>
      <c r="F221" s="125">
        <f t="shared" si="53"/>
        <v>0</v>
      </c>
      <c r="G221" s="124">
        <f t="shared" si="54"/>
        <v>0</v>
      </c>
      <c r="H221" s="126">
        <f>SUM(H222:H223)</f>
        <v>0</v>
      </c>
      <c r="I221" s="127">
        <f>SUM(I222:I223)</f>
        <v>0</v>
      </c>
      <c r="J221" s="126">
        <f>SUM(J222:J223)</f>
        <v>0</v>
      </c>
      <c r="K221" s="127">
        <f>SUM(K222:K223)</f>
        <v>0</v>
      </c>
      <c r="L221" s="280"/>
      <c r="M221" s="281"/>
      <c r="N221" s="128"/>
      <c r="O221" s="129"/>
      <c r="P221" s="68" t="e">
        <f t="shared" si="55"/>
        <v>#DIV/0!</v>
      </c>
      <c r="Q221" s="68" t="e">
        <f t="shared" si="50"/>
        <v>#DIV/0!</v>
      </c>
      <c r="R221" s="381"/>
      <c r="S221" s="387"/>
      <c r="T221" s="387"/>
      <c r="U221" s="387"/>
      <c r="V221" s="387"/>
      <c r="W221" s="387"/>
      <c r="X221" s="387"/>
      <c r="Y221" s="387"/>
      <c r="Z221" s="387"/>
      <c r="AA221" s="4"/>
      <c r="AH221" s="383"/>
      <c r="AI221" s="384"/>
      <c r="AJ221" s="385"/>
      <c r="AK221" s="384"/>
      <c r="AT221" s="18"/>
      <c r="AU221" s="19"/>
      <c r="AX221" s="404"/>
      <c r="AY221" s="404"/>
      <c r="AZ221" s="404"/>
      <c r="BA221" s="405"/>
      <c r="BB221" s="407"/>
      <c r="BC221" s="405"/>
      <c r="BD221" s="404"/>
      <c r="BE221" s="404"/>
      <c r="BF221" s="405"/>
      <c r="BG221" s="431"/>
    </row>
    <row r="222" spans="1:90" s="3" customFormat="1" ht="14.45" hidden="1" customHeight="1" thickBot="1" x14ac:dyDescent="0.3">
      <c r="A222" s="181" t="s">
        <v>226</v>
      </c>
      <c r="B222" s="54"/>
      <c r="C222" s="66" t="str">
        <f>IF(B222="","",VLOOKUP(B222,#REF!,2,FALSE))</f>
        <v/>
      </c>
      <c r="D222" s="76">
        <f t="shared" si="51"/>
        <v>0</v>
      </c>
      <c r="E222" s="106">
        <f t="shared" si="52"/>
        <v>0</v>
      </c>
      <c r="F222" s="105">
        <f t="shared" si="53"/>
        <v>0</v>
      </c>
      <c r="G222" s="106">
        <f t="shared" si="54"/>
        <v>0</v>
      </c>
      <c r="H222" s="67"/>
      <c r="I222" s="95"/>
      <c r="J222" s="67"/>
      <c r="K222" s="95"/>
      <c r="L222" s="278"/>
      <c r="M222" s="279"/>
      <c r="N222" s="110"/>
      <c r="O222" s="318"/>
      <c r="P222" s="68" t="e">
        <f t="shared" si="55"/>
        <v>#DIV/0!</v>
      </c>
      <c r="Q222" s="68" t="e">
        <f t="shared" si="50"/>
        <v>#DIV/0!</v>
      </c>
      <c r="R222" s="381"/>
      <c r="S222" s="387"/>
      <c r="T222" s="387"/>
      <c r="U222" s="387"/>
      <c r="V222" s="387"/>
      <c r="W222" s="387"/>
      <c r="X222" s="387"/>
      <c r="Y222" s="387"/>
      <c r="Z222" s="387"/>
      <c r="AA222" s="4"/>
      <c r="AH222" s="383"/>
      <c r="AI222" s="384"/>
      <c r="AJ222" s="385"/>
      <c r="AK222" s="384"/>
      <c r="AT222" s="18"/>
      <c r="AU222" s="19"/>
      <c r="AX222" s="404"/>
      <c r="AY222" s="404"/>
      <c r="AZ222" s="404"/>
      <c r="BA222" s="405"/>
      <c r="BB222" s="407"/>
      <c r="BC222" s="405"/>
      <c r="BD222" s="404"/>
      <c r="BE222" s="404"/>
      <c r="BF222" s="405"/>
      <c r="BG222" s="431"/>
    </row>
    <row r="223" spans="1:90" s="3" customFormat="1" ht="19.899999999999999" hidden="1" customHeight="1" thickBot="1" x14ac:dyDescent="0.3">
      <c r="A223" s="181" t="s">
        <v>227</v>
      </c>
      <c r="B223" s="54"/>
      <c r="C223" s="66" t="str">
        <f>IF(B223="","",VLOOKUP(B223,#REF!,2,FALSE))</f>
        <v/>
      </c>
      <c r="D223" s="76">
        <f t="shared" si="51"/>
        <v>0</v>
      </c>
      <c r="E223" s="106">
        <f t="shared" si="52"/>
        <v>0</v>
      </c>
      <c r="F223" s="105">
        <f t="shared" si="53"/>
        <v>0</v>
      </c>
      <c r="G223" s="106">
        <f t="shared" si="54"/>
        <v>0</v>
      </c>
      <c r="H223" s="67"/>
      <c r="I223" s="95"/>
      <c r="J223" s="67"/>
      <c r="K223" s="95"/>
      <c r="L223" s="278"/>
      <c r="M223" s="279"/>
      <c r="N223" s="110"/>
      <c r="O223" s="318"/>
      <c r="P223" s="68" t="e">
        <f t="shared" si="55"/>
        <v>#DIV/0!</v>
      </c>
      <c r="Q223" s="68" t="e">
        <f t="shared" si="50"/>
        <v>#DIV/0!</v>
      </c>
      <c r="R223" s="381"/>
      <c r="S223" s="387"/>
      <c r="T223" s="387"/>
      <c r="U223" s="387"/>
      <c r="V223" s="387"/>
      <c r="W223" s="387"/>
      <c r="X223" s="387"/>
      <c r="Y223" s="387"/>
      <c r="Z223" s="387"/>
      <c r="AA223" s="4"/>
      <c r="AH223" s="383"/>
      <c r="AI223" s="384"/>
      <c r="AJ223" s="385"/>
      <c r="AK223" s="384"/>
      <c r="AT223" s="18"/>
      <c r="AU223" s="19"/>
      <c r="AX223" s="404"/>
      <c r="AY223" s="404"/>
      <c r="AZ223" s="404"/>
      <c r="BA223" s="405"/>
      <c r="BB223" s="407"/>
      <c r="BC223" s="405"/>
      <c r="BD223" s="404"/>
      <c r="BE223" s="404"/>
      <c r="BF223" s="405"/>
      <c r="BG223" s="431"/>
    </row>
    <row r="224" spans="1:90" s="3" customFormat="1" ht="7.9" hidden="1" customHeight="1" thickBot="1" x14ac:dyDescent="0.3">
      <c r="A224" s="181" t="s">
        <v>228</v>
      </c>
      <c r="B224" s="77">
        <v>620000</v>
      </c>
      <c r="C224" s="78" t="e">
        <f>IF(B224="","",VLOOKUP(B224,#REF!,2,FALSE))</f>
        <v>#REF!</v>
      </c>
      <c r="D224" s="79">
        <f t="shared" si="51"/>
        <v>0</v>
      </c>
      <c r="E224" s="124">
        <f t="shared" si="52"/>
        <v>0</v>
      </c>
      <c r="F224" s="125">
        <f t="shared" si="53"/>
        <v>0</v>
      </c>
      <c r="G224" s="124">
        <f t="shared" si="54"/>
        <v>0</v>
      </c>
      <c r="H224" s="126">
        <f>SUM(H225:H225)</f>
        <v>0</v>
      </c>
      <c r="I224" s="127">
        <f>SUM(I225:I225)</f>
        <v>0</v>
      </c>
      <c r="J224" s="126">
        <f>SUM(J225:J225)</f>
        <v>0</v>
      </c>
      <c r="K224" s="127">
        <f>SUM(K225:K225)</f>
        <v>0</v>
      </c>
      <c r="L224" s="280"/>
      <c r="M224" s="281"/>
      <c r="N224" s="128"/>
      <c r="O224" s="129"/>
      <c r="P224" s="68" t="e">
        <f t="shared" si="55"/>
        <v>#DIV/0!</v>
      </c>
      <c r="Q224" s="68" t="e">
        <f t="shared" si="50"/>
        <v>#DIV/0!</v>
      </c>
      <c r="R224" s="381"/>
      <c r="S224" s="387"/>
      <c r="T224" s="501"/>
      <c r="U224" s="501"/>
      <c r="V224" s="501"/>
      <c r="W224" s="501"/>
      <c r="X224" s="501"/>
      <c r="Y224" s="501"/>
      <c r="Z224" s="501"/>
      <c r="AA224" s="502"/>
      <c r="AB224" s="107"/>
      <c r="AC224" s="107"/>
      <c r="AD224" s="107"/>
      <c r="AE224" s="107"/>
      <c r="AF224" s="107"/>
      <c r="AG224" s="107"/>
      <c r="AH224" s="484"/>
      <c r="AI224" s="485"/>
      <c r="AJ224" s="486"/>
      <c r="AK224" s="485"/>
      <c r="AL224" s="107"/>
      <c r="AM224" s="107"/>
      <c r="AN224" s="107"/>
      <c r="AO224" s="107"/>
      <c r="AP224" s="107"/>
      <c r="AQ224" s="107"/>
      <c r="AR224" s="107"/>
      <c r="AS224" s="107"/>
      <c r="AT224" s="108"/>
      <c r="AU224" s="109"/>
      <c r="AV224" s="107"/>
      <c r="AW224" s="107"/>
      <c r="AX224" s="503"/>
      <c r="AY224" s="503"/>
      <c r="AZ224" s="503"/>
      <c r="BA224" s="443"/>
      <c r="BB224" s="445"/>
      <c r="BC224" s="443"/>
      <c r="BD224" s="503"/>
      <c r="BE224" s="503"/>
      <c r="BF224" s="443"/>
      <c r="BG224" s="444"/>
      <c r="BH224" s="107"/>
      <c r="BI224" s="107"/>
      <c r="BJ224" s="107"/>
      <c r="BK224" s="107"/>
      <c r="BL224" s="107"/>
      <c r="BM224" s="107"/>
      <c r="BN224" s="107"/>
      <c r="BO224" s="107"/>
      <c r="BP224" s="107"/>
      <c r="BQ224" s="107"/>
      <c r="BR224" s="107"/>
      <c r="BS224" s="107"/>
      <c r="BT224" s="107"/>
      <c r="BU224" s="107"/>
      <c r="BV224" s="107"/>
      <c r="BW224" s="107"/>
      <c r="BX224" s="107"/>
      <c r="BY224" s="107"/>
      <c r="BZ224" s="107"/>
      <c r="CA224" s="107"/>
      <c r="CB224" s="107"/>
      <c r="CC224" s="107"/>
      <c r="CD224" s="107"/>
      <c r="CE224" s="107"/>
      <c r="CF224" s="107"/>
      <c r="CG224" s="107"/>
      <c r="CH224" s="107"/>
      <c r="CI224" s="107"/>
      <c r="CJ224" s="107"/>
      <c r="CK224" s="107"/>
      <c r="CL224" s="107"/>
    </row>
    <row r="225" spans="1:90" s="107" customFormat="1" ht="24" hidden="1" customHeight="1" thickBot="1" x14ac:dyDescent="0.3">
      <c r="A225" s="245" t="s">
        <v>229</v>
      </c>
      <c r="B225" s="246"/>
      <c r="C225" s="247" t="str">
        <f>IF(B225="","",VLOOKUP(B225,#REF!,2,FALSE))</f>
        <v/>
      </c>
      <c r="D225" s="248">
        <f t="shared" si="51"/>
        <v>0</v>
      </c>
      <c r="E225" s="249">
        <f t="shared" si="52"/>
        <v>0</v>
      </c>
      <c r="F225" s="248">
        <f t="shared" si="53"/>
        <v>0</v>
      </c>
      <c r="G225" s="249">
        <f t="shared" si="54"/>
        <v>0</v>
      </c>
      <c r="H225" s="250"/>
      <c r="I225" s="251"/>
      <c r="J225" s="250"/>
      <c r="K225" s="251"/>
      <c r="L225" s="282"/>
      <c r="M225" s="283"/>
      <c r="N225" s="252"/>
      <c r="O225" s="319"/>
      <c r="P225" s="253" t="e">
        <f t="shared" si="55"/>
        <v>#DIV/0!</v>
      </c>
      <c r="Q225" s="68" t="e">
        <f t="shared" si="50"/>
        <v>#DIV/0!</v>
      </c>
      <c r="R225" s="504"/>
      <c r="S225" s="501"/>
      <c r="T225" s="387"/>
      <c r="U225" s="387"/>
      <c r="V225" s="387"/>
      <c r="W225" s="387"/>
      <c r="X225" s="387"/>
      <c r="Y225" s="387"/>
      <c r="Z225" s="387"/>
      <c r="AA225" s="4"/>
      <c r="AB225" s="3"/>
      <c r="AC225" s="3"/>
      <c r="AD225" s="3"/>
      <c r="AE225" s="3"/>
      <c r="AF225" s="3"/>
      <c r="AG225" s="3"/>
      <c r="AH225" s="383"/>
      <c r="AI225" s="384"/>
      <c r="AJ225" s="385"/>
      <c r="AK225" s="384"/>
      <c r="AL225" s="3"/>
      <c r="AM225" s="3"/>
      <c r="AN225" s="3"/>
      <c r="AO225" s="3"/>
      <c r="AP225" s="3"/>
      <c r="AQ225" s="3"/>
      <c r="AR225" s="3"/>
      <c r="AS225" s="3"/>
      <c r="AT225" s="18"/>
      <c r="AU225" s="19"/>
      <c r="AV225" s="3"/>
      <c r="AW225" s="3"/>
      <c r="AX225" s="15"/>
      <c r="AY225" s="15"/>
      <c r="AZ225" s="15"/>
      <c r="BA225" s="5"/>
      <c r="BB225" s="7"/>
      <c r="BC225" s="5"/>
      <c r="BD225" s="15"/>
      <c r="BE225" s="15"/>
      <c r="BF225" s="5"/>
      <c r="BG225" s="8"/>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row>
    <row r="226" spans="1:90" s="3" customFormat="1" ht="38.25" customHeight="1" thickBot="1" x14ac:dyDescent="0.3">
      <c r="A226" s="555" t="s">
        <v>125</v>
      </c>
      <c r="B226" s="555"/>
      <c r="C226" s="254" t="str">
        <f>$D$9</f>
        <v xml:space="preserve">1201-0001  Функционисање локалних установа културе </v>
      </c>
      <c r="D226" s="255">
        <f>SUM(D193,D183,D178,D174,D169,D163,D145,D134,D129,D107,D95,D80,D77,D75,D69,D66,D62,D56)</f>
        <v>23041000</v>
      </c>
      <c r="E226" s="256">
        <f>SUM(E183,E107,E178,E176,E174,E169,E165,E163,E160,E145,E134,E129,E95,E80,E77,E75,E69,E66,E62,E56)</f>
        <v>365000</v>
      </c>
      <c r="F226" s="256">
        <f>SUM(F193,F183,F178,F174,F169,F163,F145,F134,F129,F107,F95,F80,F77,F75,F69,F66,F62,F56,F165)</f>
        <v>28791000</v>
      </c>
      <c r="G226" s="256">
        <f>SUM(G183,G107,G178,G176,G174,G169,G165,G163,G160,G145,G134,G129,G95,G80,G77,G75,G69,G66,G62,G56)</f>
        <v>2500000</v>
      </c>
      <c r="H226" s="257">
        <f>SUM(H193,H183,H178,H176,H174,H169,H165,H163,H160,H145,H134,H129,H107,H95,H80,H77,H75,H69,H66,H62,H56)</f>
        <v>29735000</v>
      </c>
      <c r="I226" s="257">
        <f>SUM(I193,I183,I178,I176,I174,I169,I165,I163,I160,I145,I134,I129,I107,I95,I80,I77,I75,I69,I66,I62,I56)</f>
        <v>2500000</v>
      </c>
      <c r="J226" s="257">
        <f>SUM(J193,J183,J178,J176,J174,J169,J165,J163,J160,J145,J134,J129,J107,J95,J80,J77,J75,J69,J66,J62,J56)</f>
        <v>29735000</v>
      </c>
      <c r="K226" s="258">
        <f t="shared" ref="K226:O226" si="56">SUM(K193,K183,K178,K176,K174,K169,K165,K163,K160,K145,K134,K129,K107,K95,K80,K77,K75,K69,K66,K62,K56)</f>
        <v>2502000</v>
      </c>
      <c r="L226" s="257">
        <f>SUM(L193,L183,L178,L176,L174,L169,L165,L163,L160,L145,L134,L129,L107,L95,L80,L77,L75,L69,L66,L62,L56)</f>
        <v>25548000</v>
      </c>
      <c r="M226" s="257">
        <f>SUM(M193,M183,M178,M176,M174,M169,M165,M163,M160,M145,M134,M129,M107,M95,M80,M77,M75,M69,M66,M62,M56)</f>
        <v>198000</v>
      </c>
      <c r="N226" s="259">
        <f t="shared" si="56"/>
        <v>4187000</v>
      </c>
      <c r="O226" s="259">
        <f t="shared" si="56"/>
        <v>2304000</v>
      </c>
      <c r="P226" s="260">
        <f t="shared" si="55"/>
        <v>0.85918950731461241</v>
      </c>
      <c r="Q226" s="261">
        <f t="shared" si="50"/>
        <v>7.9136690647482008E-2</v>
      </c>
      <c r="R226" s="381"/>
      <c r="S226" s="387"/>
      <c r="T226" s="4"/>
      <c r="AK226" s="383"/>
      <c r="AL226" s="384"/>
      <c r="AM226" s="385"/>
      <c r="AN226" s="384"/>
      <c r="AW226" s="18"/>
      <c r="AX226" s="19"/>
      <c r="BA226" s="15"/>
      <c r="BB226" s="15"/>
      <c r="BC226" s="15"/>
      <c r="BD226" s="5"/>
      <c r="BE226" s="505"/>
      <c r="BF226" s="5"/>
      <c r="BG226" s="15"/>
      <c r="BH226" s="15"/>
      <c r="BI226" s="15"/>
      <c r="BJ226" s="15"/>
    </row>
    <row r="227" spans="1:90" s="3" customFormat="1" ht="25.5" customHeight="1" x14ac:dyDescent="0.25">
      <c r="A227" s="180"/>
      <c r="B227" s="60"/>
      <c r="C227" s="60"/>
      <c r="D227" s="151"/>
      <c r="E227" s="151"/>
      <c r="F227" s="58"/>
      <c r="G227" s="58"/>
      <c r="H227" s="59"/>
      <c r="I227" s="59"/>
      <c r="J227" s="59"/>
      <c r="K227" s="59"/>
      <c r="L227" s="275"/>
      <c r="M227" s="275"/>
      <c r="N227" s="60"/>
      <c r="O227" s="634"/>
      <c r="P227" s="634"/>
      <c r="Q227" s="60"/>
      <c r="R227" s="191"/>
      <c r="T227" s="10"/>
      <c r="U227" s="10"/>
      <c r="V227" s="10"/>
      <c r="AH227" s="20"/>
      <c r="AR227" s="18"/>
      <c r="AS227" s="19"/>
      <c r="AV227" s="15"/>
      <c r="AW227" s="15"/>
      <c r="AX227" s="15"/>
      <c r="AY227" s="5"/>
      <c r="AZ227" s="6"/>
      <c r="BA227" s="5"/>
      <c r="BB227" s="15"/>
      <c r="BC227" s="15"/>
      <c r="BD227" s="15"/>
      <c r="BE227" s="15"/>
    </row>
    <row r="228" spans="1:90" s="3" customFormat="1" ht="39.6" customHeight="1" x14ac:dyDescent="0.25">
      <c r="A228" s="194" t="s">
        <v>243</v>
      </c>
      <c r="B228" s="562" t="s">
        <v>112</v>
      </c>
      <c r="C228" s="562"/>
      <c r="D228" s="621" t="s">
        <v>310</v>
      </c>
      <c r="E228" s="621"/>
      <c r="F228" s="603" t="s">
        <v>311</v>
      </c>
      <c r="G228" s="603"/>
      <c r="H228" s="636" t="s">
        <v>273</v>
      </c>
      <c r="I228" s="636"/>
      <c r="J228" s="640" t="s">
        <v>283</v>
      </c>
      <c r="K228" s="641"/>
      <c r="L228" s="637" t="s">
        <v>274</v>
      </c>
      <c r="M228" s="637"/>
      <c r="N228" s="562" t="s">
        <v>161</v>
      </c>
      <c r="O228" s="562"/>
      <c r="P228" s="633" t="s">
        <v>264</v>
      </c>
      <c r="Q228" s="633"/>
      <c r="R228" s="307"/>
      <c r="S228" s="10"/>
      <c r="AH228" s="20"/>
      <c r="AR228" s="18"/>
      <c r="AS228" s="19"/>
      <c r="AV228" s="15"/>
      <c r="AW228" s="15"/>
      <c r="AX228" s="15"/>
      <c r="AY228" s="5"/>
      <c r="AZ228" s="7"/>
      <c r="BA228" s="5"/>
      <c r="BB228" s="15"/>
      <c r="BC228" s="15"/>
      <c r="BD228" s="15"/>
      <c r="BE228" s="15"/>
    </row>
    <row r="229" spans="1:90" s="3" customFormat="1" ht="33.75" customHeight="1" x14ac:dyDescent="0.25">
      <c r="A229" s="181" t="s">
        <v>244</v>
      </c>
      <c r="B229" s="534" t="s">
        <v>119</v>
      </c>
      <c r="C229" s="534"/>
      <c r="D229" s="535">
        <f>SUM(D226)</f>
        <v>23041000</v>
      </c>
      <c r="E229" s="535"/>
      <c r="F229" s="535">
        <v>28791000</v>
      </c>
      <c r="G229" s="535"/>
      <c r="H229" s="561">
        <f>SUM(H226)</f>
        <v>29735000</v>
      </c>
      <c r="I229" s="561"/>
      <c r="J229" s="519">
        <f>SUM(J226)</f>
        <v>29735000</v>
      </c>
      <c r="K229" s="520"/>
      <c r="L229" s="638">
        <f>SUM(L226)</f>
        <v>25548000</v>
      </c>
      <c r="M229" s="638"/>
      <c r="N229" s="639">
        <f>J229-L229</f>
        <v>4187000</v>
      </c>
      <c r="O229" s="639"/>
      <c r="P229" s="551">
        <f>(L229*1)/J229</f>
        <v>0.85918950731461241</v>
      </c>
      <c r="Q229" s="551"/>
      <c r="R229" s="308"/>
      <c r="AH229" s="20"/>
      <c r="AR229" s="17"/>
      <c r="AS229" s="16"/>
      <c r="AV229" s="15"/>
      <c r="AW229" s="15"/>
      <c r="AX229" s="15"/>
      <c r="AY229" s="5"/>
      <c r="AZ229" s="9"/>
      <c r="BA229" s="5"/>
      <c r="BB229" s="15"/>
      <c r="BC229" s="15"/>
      <c r="BD229" s="15"/>
      <c r="BE229" s="15"/>
    </row>
    <row r="230" spans="1:90" s="3" customFormat="1" ht="34.5" customHeight="1" x14ac:dyDescent="0.25">
      <c r="A230" s="181" t="s">
        <v>245</v>
      </c>
      <c r="B230" s="534" t="s">
        <v>269</v>
      </c>
      <c r="C230" s="534"/>
      <c r="D230" s="535">
        <v>352000</v>
      </c>
      <c r="E230" s="535"/>
      <c r="F230" s="535">
        <v>2500000</v>
      </c>
      <c r="G230" s="535"/>
      <c r="H230" s="561">
        <v>2500000</v>
      </c>
      <c r="I230" s="561"/>
      <c r="J230" s="517">
        <f>H230</f>
        <v>2500000</v>
      </c>
      <c r="K230" s="518"/>
      <c r="L230" s="638">
        <v>368000</v>
      </c>
      <c r="M230" s="638"/>
      <c r="N230" s="639">
        <f>J230-L230</f>
        <v>2132000</v>
      </c>
      <c r="O230" s="639"/>
      <c r="P230" s="551">
        <f>(L230*1)/J230</f>
        <v>0.1472</v>
      </c>
      <c r="Q230" s="551"/>
      <c r="R230" s="308"/>
      <c r="AH230" s="20"/>
      <c r="AR230" s="18"/>
      <c r="AS230" s="19"/>
      <c r="AV230" s="15"/>
      <c r="AW230" s="15"/>
      <c r="AX230" s="15"/>
      <c r="AY230" s="15"/>
      <c r="AZ230" s="15"/>
      <c r="BA230" s="15"/>
      <c r="BB230" s="15"/>
      <c r="BC230" s="15"/>
      <c r="BD230" s="15"/>
      <c r="BE230" s="15"/>
    </row>
    <row r="231" spans="1:90" s="3" customFormat="1" ht="33" customHeight="1" x14ac:dyDescent="0.25">
      <c r="A231" s="181" t="s">
        <v>246</v>
      </c>
      <c r="B231" s="534" t="s">
        <v>268</v>
      </c>
      <c r="C231" s="534"/>
      <c r="D231" s="535">
        <v>0</v>
      </c>
      <c r="E231" s="535"/>
      <c r="F231" s="535">
        <v>0</v>
      </c>
      <c r="G231" s="535"/>
      <c r="H231" s="561">
        <v>0</v>
      </c>
      <c r="I231" s="561"/>
      <c r="J231" s="517">
        <v>0</v>
      </c>
      <c r="K231" s="518"/>
      <c r="L231" s="638">
        <v>1000000</v>
      </c>
      <c r="M231" s="638"/>
      <c r="N231" s="639">
        <f>J231-L231</f>
        <v>-1000000</v>
      </c>
      <c r="O231" s="639"/>
      <c r="P231" s="551" t="e">
        <f>(L231*1)/J231</f>
        <v>#DIV/0!</v>
      </c>
      <c r="Q231" s="551"/>
      <c r="R231" s="308"/>
      <c r="AH231" s="20"/>
      <c r="AR231" s="18"/>
      <c r="AS231" s="19"/>
      <c r="AV231" s="15"/>
      <c r="AW231" s="15"/>
      <c r="AX231" s="15"/>
      <c r="AY231" s="15"/>
      <c r="AZ231" s="15"/>
      <c r="BA231" s="15"/>
      <c r="BB231" s="15"/>
      <c r="BC231" s="15"/>
      <c r="BD231" s="15"/>
      <c r="BE231" s="15"/>
    </row>
    <row r="232" spans="1:90" s="3" customFormat="1" ht="35.25" customHeight="1" x14ac:dyDescent="0.25">
      <c r="A232" s="181" t="s">
        <v>247</v>
      </c>
      <c r="B232" s="534" t="s">
        <v>248</v>
      </c>
      <c r="C232" s="534"/>
      <c r="D232" s="535">
        <v>0</v>
      </c>
      <c r="E232" s="535"/>
      <c r="F232" s="535">
        <v>0</v>
      </c>
      <c r="G232" s="535"/>
      <c r="H232" s="561">
        <v>0</v>
      </c>
      <c r="I232" s="561"/>
      <c r="J232" s="517">
        <v>0</v>
      </c>
      <c r="K232" s="518"/>
      <c r="L232" s="638">
        <v>0</v>
      </c>
      <c r="M232" s="638"/>
      <c r="N232" s="639">
        <f>J232-L232</f>
        <v>0</v>
      </c>
      <c r="O232" s="639"/>
      <c r="P232" s="551">
        <v>0</v>
      </c>
      <c r="Q232" s="551"/>
      <c r="R232" s="308"/>
      <c r="AH232" s="20"/>
      <c r="AR232" s="17"/>
      <c r="AS232" s="16"/>
      <c r="AV232" s="15"/>
      <c r="AW232" s="15"/>
      <c r="AX232" s="15"/>
      <c r="AY232" s="5"/>
      <c r="AZ232" s="9"/>
      <c r="BA232" s="5"/>
      <c r="BB232" s="15"/>
      <c r="BC232" s="15"/>
      <c r="BD232" s="15"/>
      <c r="BE232" s="15"/>
    </row>
    <row r="233" spans="1:90" s="3" customFormat="1" ht="34.5" customHeight="1" x14ac:dyDescent="0.25">
      <c r="A233" s="181" t="s">
        <v>115</v>
      </c>
      <c r="B233" s="534" t="s">
        <v>249</v>
      </c>
      <c r="C233" s="534"/>
      <c r="D233" s="535">
        <v>178000</v>
      </c>
      <c r="E233" s="535"/>
      <c r="F233" s="535">
        <v>178000</v>
      </c>
      <c r="G233" s="535"/>
      <c r="H233" s="561">
        <v>178000</v>
      </c>
      <c r="I233" s="561"/>
      <c r="J233" s="519">
        <v>178000</v>
      </c>
      <c r="K233" s="520"/>
      <c r="L233" s="638">
        <v>0</v>
      </c>
      <c r="M233" s="638"/>
      <c r="N233" s="639">
        <f>J233-L233</f>
        <v>178000</v>
      </c>
      <c r="O233" s="639"/>
      <c r="P233" s="551">
        <f>(L233*1)/J233</f>
        <v>0</v>
      </c>
      <c r="Q233" s="551"/>
      <c r="R233" s="308"/>
      <c r="T233" s="1"/>
      <c r="U233" s="1"/>
      <c r="V233" s="1"/>
      <c r="W233" s="1"/>
      <c r="X233" s="1"/>
      <c r="AH233" s="20"/>
      <c r="AR233" s="18"/>
      <c r="AS233" s="19"/>
      <c r="AV233" s="15"/>
      <c r="AW233" s="15"/>
      <c r="AX233" s="15"/>
      <c r="AY233" s="15"/>
      <c r="AZ233" s="15"/>
      <c r="BA233" s="15"/>
      <c r="BB233" s="15"/>
      <c r="BC233" s="15"/>
      <c r="BD233" s="15"/>
      <c r="BE233" s="15"/>
    </row>
    <row r="234" spans="1:90" s="3" customFormat="1" ht="24" hidden="1" customHeight="1" x14ac:dyDescent="0.25">
      <c r="A234" s="181" t="s">
        <v>136</v>
      </c>
      <c r="B234" s="533"/>
      <c r="C234" s="533"/>
      <c r="D234" s="527">
        <f t="shared" ref="D234:D244" si="57">H234</f>
        <v>0</v>
      </c>
      <c r="E234" s="527"/>
      <c r="F234" s="527">
        <f>J234</f>
        <v>0</v>
      </c>
      <c r="G234" s="527"/>
      <c r="H234" s="535"/>
      <c r="I234" s="535"/>
      <c r="J234" s="515"/>
      <c r="K234" s="516"/>
      <c r="L234" s="559"/>
      <c r="M234" s="559"/>
      <c r="N234" s="527"/>
      <c r="O234" s="527"/>
      <c r="P234" s="654"/>
      <c r="Q234" s="655"/>
      <c r="R234" s="308"/>
      <c r="T234" s="1"/>
      <c r="U234" s="1"/>
      <c r="V234" s="1"/>
      <c r="W234" s="1"/>
      <c r="X234" s="1"/>
      <c r="AH234" s="20"/>
      <c r="AR234" s="18"/>
      <c r="AS234" s="19"/>
      <c r="AV234" s="15"/>
      <c r="AW234" s="15"/>
      <c r="AX234" s="15"/>
      <c r="AY234" s="15"/>
      <c r="AZ234" s="15"/>
      <c r="BA234" s="15"/>
      <c r="BB234" s="15"/>
      <c r="BC234" s="15"/>
      <c r="BD234" s="15"/>
      <c r="BE234" s="15"/>
    </row>
    <row r="235" spans="1:90" s="3" customFormat="1" ht="26.25" hidden="1" customHeight="1" thickBot="1" x14ac:dyDescent="0.3">
      <c r="A235" s="181" t="s">
        <v>137</v>
      </c>
      <c r="B235" s="533"/>
      <c r="C235" s="533"/>
      <c r="D235" s="527">
        <f t="shared" si="57"/>
        <v>0</v>
      </c>
      <c r="E235" s="527"/>
      <c r="F235" s="527">
        <f>J235</f>
        <v>0</v>
      </c>
      <c r="G235" s="527"/>
      <c r="H235" s="535"/>
      <c r="I235" s="535"/>
      <c r="J235" s="515"/>
      <c r="K235" s="516"/>
      <c r="L235" s="559"/>
      <c r="M235" s="559"/>
      <c r="N235" s="527"/>
      <c r="O235" s="527"/>
      <c r="P235" s="654"/>
      <c r="Q235" s="655"/>
      <c r="R235" s="308"/>
      <c r="T235" s="1"/>
      <c r="U235" s="1"/>
      <c r="V235" s="1"/>
      <c r="W235" s="1"/>
      <c r="X235" s="1"/>
      <c r="AH235" s="20"/>
      <c r="AR235" s="17"/>
      <c r="AS235" s="16"/>
      <c r="AV235" s="15"/>
      <c r="AW235" s="15"/>
      <c r="AX235" s="15"/>
      <c r="AY235" s="15"/>
      <c r="AZ235" s="15"/>
      <c r="BA235" s="15"/>
      <c r="BB235" s="15"/>
      <c r="BC235" s="15"/>
      <c r="BD235" s="15"/>
      <c r="BE235" s="15"/>
    </row>
    <row r="236" spans="1:90" s="3" customFormat="1" ht="24.75" hidden="1" customHeight="1" thickBot="1" x14ac:dyDescent="0.3">
      <c r="A236" s="181" t="s">
        <v>138</v>
      </c>
      <c r="B236" s="533"/>
      <c r="C236" s="533"/>
      <c r="D236" s="527">
        <f t="shared" si="57"/>
        <v>0</v>
      </c>
      <c r="E236" s="527"/>
      <c r="F236" s="527">
        <f>J236</f>
        <v>0</v>
      </c>
      <c r="G236" s="527"/>
      <c r="H236" s="535"/>
      <c r="I236" s="535"/>
      <c r="J236" s="515"/>
      <c r="K236" s="516"/>
      <c r="L236" s="559"/>
      <c r="M236" s="559"/>
      <c r="N236" s="527"/>
      <c r="O236" s="527"/>
      <c r="P236" s="654"/>
      <c r="Q236" s="655"/>
      <c r="R236" s="308"/>
      <c r="T236" s="28"/>
      <c r="U236" s="28"/>
      <c r="V236" s="28"/>
      <c r="W236" s="28"/>
      <c r="X236" s="28"/>
      <c r="Y236" s="28"/>
      <c r="Z236" s="28"/>
      <c r="AA236" s="28"/>
      <c r="AB236" s="28"/>
      <c r="AC236" s="28"/>
      <c r="AD236" s="28"/>
      <c r="AE236" s="28"/>
      <c r="AF236" s="28"/>
      <c r="AG236" s="28"/>
      <c r="AH236" s="28"/>
      <c r="AI236" s="28"/>
      <c r="AJ236" s="28"/>
      <c r="AK236" s="28"/>
      <c r="AL236" s="28"/>
      <c r="AR236" s="17"/>
      <c r="AS236" s="16"/>
      <c r="AV236" s="15"/>
      <c r="AW236" s="15"/>
      <c r="AX236" s="15"/>
      <c r="AY236" s="15"/>
      <c r="AZ236" s="15"/>
      <c r="BA236" s="15"/>
      <c r="BB236" s="15"/>
      <c r="BC236" s="15"/>
      <c r="BD236" s="15"/>
      <c r="BE236" s="15"/>
    </row>
    <row r="237" spans="1:90" s="3" customFormat="1" ht="183" hidden="1" customHeight="1" thickBot="1" x14ac:dyDescent="0.3">
      <c r="A237" s="181" t="s">
        <v>139</v>
      </c>
      <c r="B237" s="533"/>
      <c r="C237" s="533"/>
      <c r="D237" s="527">
        <v>0</v>
      </c>
      <c r="E237" s="527"/>
      <c r="F237" s="527">
        <v>0</v>
      </c>
      <c r="G237" s="527"/>
      <c r="H237" s="535">
        <v>0</v>
      </c>
      <c r="I237" s="535"/>
      <c r="J237" s="515"/>
      <c r="K237" s="516"/>
      <c r="L237" s="559"/>
      <c r="M237" s="559"/>
      <c r="N237" s="527"/>
      <c r="O237" s="527"/>
      <c r="P237" s="262"/>
      <c r="Q237" s="263" t="s">
        <v>157</v>
      </c>
      <c r="R237" s="308"/>
      <c r="T237" s="28"/>
      <c r="U237" s="28"/>
      <c r="V237" s="28"/>
      <c r="W237" s="28"/>
      <c r="X237" s="28"/>
      <c r="Y237" s="28"/>
      <c r="Z237" s="28"/>
      <c r="AA237" s="28"/>
      <c r="AB237" s="28"/>
      <c r="AC237" s="28"/>
      <c r="AD237" s="28"/>
      <c r="AE237" s="28"/>
      <c r="AF237" s="28"/>
      <c r="AG237" s="28"/>
      <c r="AH237" s="28"/>
      <c r="AI237" s="28"/>
      <c r="AJ237" s="28"/>
      <c r="AK237" s="28"/>
      <c r="AL237" s="28"/>
      <c r="AR237" s="17"/>
      <c r="AS237" s="16"/>
      <c r="AV237" s="15"/>
      <c r="AW237" s="15"/>
      <c r="AX237" s="15"/>
      <c r="AY237" s="15"/>
      <c r="AZ237" s="15"/>
      <c r="BA237" s="15"/>
      <c r="BB237" s="15"/>
      <c r="BC237" s="15"/>
      <c r="BD237" s="15"/>
      <c r="BE237" s="15"/>
    </row>
    <row r="238" spans="1:90" s="3" customFormat="1" ht="24.75" hidden="1" customHeight="1" thickBot="1" x14ac:dyDescent="0.3">
      <c r="A238" s="181" t="s">
        <v>140</v>
      </c>
      <c r="B238" s="533"/>
      <c r="C238" s="533"/>
      <c r="D238" s="527">
        <f t="shared" si="57"/>
        <v>0</v>
      </c>
      <c r="E238" s="527"/>
      <c r="F238" s="527">
        <f t="shared" ref="F238:F244" si="58">J238</f>
        <v>0</v>
      </c>
      <c r="G238" s="527"/>
      <c r="H238" s="535"/>
      <c r="I238" s="535"/>
      <c r="J238" s="515"/>
      <c r="K238" s="516"/>
      <c r="L238" s="559"/>
      <c r="M238" s="559"/>
      <c r="N238" s="527"/>
      <c r="O238" s="527"/>
      <c r="P238" s="654"/>
      <c r="Q238" s="655"/>
      <c r="R238" s="308"/>
      <c r="T238" s="1"/>
      <c r="U238" s="1"/>
      <c r="V238" s="1"/>
      <c r="W238" s="1"/>
      <c r="X238" s="1"/>
      <c r="AH238" s="20"/>
      <c r="AR238" s="17"/>
      <c r="AS238" s="16"/>
      <c r="AV238" s="15"/>
      <c r="AW238" s="15"/>
      <c r="AX238" s="15"/>
      <c r="AY238" s="15"/>
      <c r="AZ238" s="15"/>
      <c r="BA238" s="15"/>
      <c r="BB238" s="15"/>
      <c r="BC238" s="15"/>
      <c r="BD238" s="15"/>
      <c r="BE238" s="15"/>
    </row>
    <row r="239" spans="1:90" s="3" customFormat="1" ht="34.5" hidden="1" customHeight="1" thickBot="1" x14ac:dyDescent="0.3">
      <c r="A239" s="181" t="s">
        <v>113</v>
      </c>
      <c r="B239" s="533"/>
      <c r="C239" s="533"/>
      <c r="D239" s="527">
        <f t="shared" si="57"/>
        <v>0</v>
      </c>
      <c r="E239" s="527"/>
      <c r="F239" s="527">
        <f t="shared" si="58"/>
        <v>0</v>
      </c>
      <c r="G239" s="527"/>
      <c r="H239" s="535"/>
      <c r="I239" s="535"/>
      <c r="J239" s="515"/>
      <c r="K239" s="516"/>
      <c r="L239" s="559"/>
      <c r="M239" s="559"/>
      <c r="N239" s="527"/>
      <c r="O239" s="527"/>
      <c r="P239" s="654"/>
      <c r="Q239" s="655"/>
      <c r="R239" s="308"/>
      <c r="T239" s="1"/>
      <c r="U239" s="1"/>
      <c r="V239" s="1"/>
      <c r="W239" s="1"/>
      <c r="X239" s="1"/>
      <c r="AH239" s="20"/>
      <c r="AR239" s="17"/>
      <c r="AS239" s="16"/>
      <c r="AV239" s="15"/>
      <c r="AW239" s="15"/>
      <c r="AX239" s="15"/>
      <c r="AY239" s="15"/>
      <c r="AZ239" s="15"/>
      <c r="BA239" s="15"/>
      <c r="BB239" s="15"/>
      <c r="BC239" s="15"/>
      <c r="BD239" s="15"/>
      <c r="BE239" s="15"/>
    </row>
    <row r="240" spans="1:90" s="3" customFormat="1" ht="33" hidden="1" customHeight="1" thickBot="1" x14ac:dyDescent="0.3">
      <c r="A240" s="181" t="s">
        <v>114</v>
      </c>
      <c r="B240" s="533"/>
      <c r="C240" s="533"/>
      <c r="D240" s="527">
        <f t="shared" si="57"/>
        <v>0</v>
      </c>
      <c r="E240" s="527"/>
      <c r="F240" s="527">
        <f t="shared" si="58"/>
        <v>0</v>
      </c>
      <c r="G240" s="527"/>
      <c r="H240" s="535"/>
      <c r="I240" s="535"/>
      <c r="J240" s="515"/>
      <c r="K240" s="516"/>
      <c r="L240" s="559"/>
      <c r="M240" s="559"/>
      <c r="N240" s="527"/>
      <c r="O240" s="527"/>
      <c r="P240" s="654"/>
      <c r="Q240" s="655"/>
      <c r="R240" s="308"/>
      <c r="T240" s="1"/>
      <c r="U240" s="1"/>
      <c r="V240" s="1"/>
      <c r="W240" s="1"/>
      <c r="X240" s="1"/>
      <c r="AH240" s="20"/>
      <c r="AR240" s="17"/>
      <c r="AS240" s="16"/>
      <c r="AV240" s="15"/>
      <c r="AW240" s="15"/>
      <c r="AX240" s="15"/>
      <c r="AY240" s="15"/>
      <c r="AZ240" s="15"/>
      <c r="BA240" s="15"/>
      <c r="BB240" s="15"/>
      <c r="BC240" s="15"/>
      <c r="BD240" s="15"/>
      <c r="BE240" s="15"/>
    </row>
    <row r="241" spans="1:90" s="3" customFormat="1" ht="36.75" hidden="1" customHeight="1" thickBot="1" x14ac:dyDescent="0.3">
      <c r="A241" s="181" t="s">
        <v>115</v>
      </c>
      <c r="B241" s="533"/>
      <c r="C241" s="533"/>
      <c r="D241" s="527">
        <f t="shared" si="57"/>
        <v>0</v>
      </c>
      <c r="E241" s="527"/>
      <c r="F241" s="527">
        <f t="shared" si="58"/>
        <v>0</v>
      </c>
      <c r="G241" s="527"/>
      <c r="H241" s="535"/>
      <c r="I241" s="535"/>
      <c r="J241" s="515"/>
      <c r="K241" s="516"/>
      <c r="L241" s="559"/>
      <c r="M241" s="559"/>
      <c r="N241" s="527"/>
      <c r="O241" s="527"/>
      <c r="P241" s="654"/>
      <c r="Q241" s="655"/>
      <c r="R241" s="308"/>
      <c r="T241" s="1"/>
      <c r="U241" s="1"/>
      <c r="V241" s="1"/>
      <c r="W241" s="1"/>
      <c r="X241" s="1"/>
      <c r="AH241" s="20"/>
      <c r="AR241" s="17"/>
      <c r="AS241" s="16"/>
      <c r="AV241" s="15"/>
      <c r="AW241" s="15"/>
      <c r="AX241" s="15"/>
      <c r="AY241" s="15"/>
      <c r="AZ241" s="15"/>
      <c r="BA241" s="15"/>
      <c r="BB241" s="15"/>
      <c r="BC241" s="15"/>
      <c r="BD241" s="15"/>
      <c r="BE241" s="15"/>
    </row>
    <row r="242" spans="1:90" s="3" customFormat="1" ht="31.5" hidden="1" customHeight="1" thickBot="1" x14ac:dyDescent="0.3">
      <c r="A242" s="181" t="s">
        <v>116</v>
      </c>
      <c r="B242" s="533"/>
      <c r="C242" s="533"/>
      <c r="D242" s="527">
        <f t="shared" si="57"/>
        <v>0</v>
      </c>
      <c r="E242" s="527"/>
      <c r="F242" s="527">
        <f t="shared" si="58"/>
        <v>0</v>
      </c>
      <c r="G242" s="527"/>
      <c r="H242" s="535"/>
      <c r="I242" s="535"/>
      <c r="J242" s="515"/>
      <c r="K242" s="516"/>
      <c r="L242" s="559"/>
      <c r="M242" s="559"/>
      <c r="N242" s="527"/>
      <c r="O242" s="527"/>
      <c r="P242" s="654"/>
      <c r="Q242" s="655"/>
      <c r="R242" s="308"/>
      <c r="T242" s="1"/>
      <c r="U242" s="1"/>
      <c r="V242" s="1"/>
      <c r="W242" s="1"/>
      <c r="X242" s="1"/>
      <c r="AH242" s="20"/>
      <c r="AR242" s="17"/>
      <c r="AS242" s="16"/>
      <c r="AV242" s="15"/>
      <c r="AW242" s="15"/>
      <c r="AX242" s="15"/>
      <c r="AY242" s="15"/>
      <c r="AZ242" s="15"/>
      <c r="BA242" s="15"/>
      <c r="BB242" s="15"/>
      <c r="BC242" s="15"/>
      <c r="BD242" s="15"/>
      <c r="BE242" s="15"/>
    </row>
    <row r="243" spans="1:90" s="3" customFormat="1" ht="30.75" hidden="1" customHeight="1" thickBot="1" x14ac:dyDescent="0.3">
      <c r="A243" s="181" t="s">
        <v>117</v>
      </c>
      <c r="B243" s="533"/>
      <c r="C243" s="533"/>
      <c r="D243" s="527">
        <f t="shared" si="57"/>
        <v>0</v>
      </c>
      <c r="E243" s="527"/>
      <c r="F243" s="527">
        <f t="shared" si="58"/>
        <v>0</v>
      </c>
      <c r="G243" s="527"/>
      <c r="H243" s="535"/>
      <c r="I243" s="535"/>
      <c r="J243" s="515"/>
      <c r="K243" s="516"/>
      <c r="L243" s="559"/>
      <c r="M243" s="559"/>
      <c r="N243" s="527"/>
      <c r="O243" s="527"/>
      <c r="P243" s="654"/>
      <c r="Q243" s="655"/>
      <c r="R243" s="308"/>
      <c r="T243" s="1"/>
      <c r="U243" s="1"/>
      <c r="V243" s="1"/>
      <c r="W243" s="1"/>
      <c r="X243" s="1"/>
      <c r="AH243" s="20"/>
      <c r="AR243" s="17"/>
      <c r="AS243" s="16"/>
      <c r="AV243" s="15"/>
      <c r="AW243" s="15"/>
      <c r="AX243" s="15"/>
      <c r="AY243" s="15"/>
      <c r="AZ243" s="15"/>
      <c r="BA243" s="15"/>
      <c r="BB243" s="15"/>
      <c r="BC243" s="15"/>
      <c r="BD243" s="15"/>
      <c r="BE243" s="15"/>
    </row>
    <row r="244" spans="1:90" s="3" customFormat="1" ht="29.25" hidden="1" customHeight="1" thickBot="1" x14ac:dyDescent="0.3">
      <c r="A244" s="181" t="s">
        <v>118</v>
      </c>
      <c r="B244" s="533"/>
      <c r="C244" s="533"/>
      <c r="D244" s="527">
        <f t="shared" si="57"/>
        <v>0</v>
      </c>
      <c r="E244" s="527"/>
      <c r="F244" s="527">
        <f t="shared" si="58"/>
        <v>0</v>
      </c>
      <c r="G244" s="527"/>
      <c r="H244" s="535"/>
      <c r="I244" s="535"/>
      <c r="J244" s="515"/>
      <c r="K244" s="516"/>
      <c r="L244" s="559"/>
      <c r="M244" s="559"/>
      <c r="N244" s="527"/>
      <c r="O244" s="527"/>
      <c r="P244" s="654"/>
      <c r="Q244" s="655"/>
      <c r="R244" s="308"/>
      <c r="T244" s="1"/>
      <c r="U244" s="1"/>
      <c r="V244" s="1"/>
      <c r="W244" s="1"/>
      <c r="X244" s="1"/>
      <c r="AH244" s="20"/>
      <c r="AR244" s="18"/>
      <c r="AS244" s="19"/>
      <c r="AV244" s="15"/>
      <c r="AW244" s="15"/>
      <c r="AX244" s="15"/>
      <c r="AY244" s="15"/>
      <c r="AZ244" s="15"/>
      <c r="BA244" s="15"/>
      <c r="BB244" s="15"/>
      <c r="BC244" s="15"/>
      <c r="BD244" s="15"/>
      <c r="BE244" s="15"/>
    </row>
    <row r="245" spans="1:90" s="3" customFormat="1" ht="38.25" customHeight="1" thickBot="1" x14ac:dyDescent="0.3">
      <c r="A245" s="245" t="s">
        <v>149</v>
      </c>
      <c r="B245" s="671" t="s">
        <v>279</v>
      </c>
      <c r="C245" s="671"/>
      <c r="D245" s="528">
        <v>0</v>
      </c>
      <c r="E245" s="528"/>
      <c r="F245" s="528">
        <v>0</v>
      </c>
      <c r="G245" s="528"/>
      <c r="H245" s="548">
        <v>0</v>
      </c>
      <c r="I245" s="548"/>
      <c r="J245" s="656">
        <v>0</v>
      </c>
      <c r="K245" s="657"/>
      <c r="L245" s="649">
        <v>0</v>
      </c>
      <c r="M245" s="649"/>
      <c r="N245" s="528">
        <v>0</v>
      </c>
      <c r="O245" s="528"/>
      <c r="P245" s="650" t="e">
        <f>(L245*1)/J245</f>
        <v>#DIV/0!</v>
      </c>
      <c r="Q245" s="651"/>
      <c r="R245" s="308"/>
      <c r="T245" s="158"/>
      <c r="U245" s="158"/>
      <c r="V245" s="158"/>
      <c r="W245" s="158"/>
      <c r="X245" s="158"/>
      <c r="Y245" s="107"/>
      <c r="Z245" s="107"/>
      <c r="AA245" s="107"/>
      <c r="AB245" s="107"/>
      <c r="AC245" s="107"/>
      <c r="AD245" s="107"/>
      <c r="AE245" s="107"/>
      <c r="AF245" s="107"/>
      <c r="AG245" s="107"/>
      <c r="AH245" s="159"/>
      <c r="AI245" s="107"/>
      <c r="AJ245" s="107"/>
      <c r="AK245" s="107"/>
      <c r="AL245" s="107"/>
      <c r="AM245" s="107"/>
      <c r="AN245" s="107"/>
      <c r="AO245" s="107"/>
      <c r="AP245" s="107"/>
      <c r="AQ245" s="107"/>
      <c r="AR245" s="108"/>
      <c r="AS245" s="109"/>
      <c r="AT245" s="107"/>
      <c r="AU245" s="107"/>
      <c r="AV245" s="160"/>
      <c r="AW245" s="160"/>
      <c r="AX245" s="160"/>
      <c r="AY245" s="160"/>
      <c r="AZ245" s="160"/>
      <c r="BA245" s="160"/>
      <c r="BB245" s="160"/>
      <c r="BC245" s="160"/>
      <c r="BD245" s="160"/>
      <c r="BE245" s="160"/>
      <c r="BF245" s="107"/>
      <c r="BG245" s="107"/>
      <c r="BH245" s="107"/>
      <c r="BI245" s="107"/>
      <c r="BJ245" s="107"/>
      <c r="BK245" s="107"/>
      <c r="BL245" s="107"/>
      <c r="BM245" s="107"/>
      <c r="BN245" s="107"/>
      <c r="BO245" s="107"/>
      <c r="BP245" s="107"/>
      <c r="BQ245" s="107"/>
      <c r="BR245" s="107"/>
      <c r="BS245" s="107"/>
      <c r="BT245" s="107"/>
      <c r="BU245" s="107"/>
      <c r="BV245" s="107"/>
      <c r="BW245" s="107"/>
      <c r="BX245" s="107"/>
      <c r="BY245" s="107"/>
      <c r="BZ245" s="107"/>
      <c r="CA245" s="107"/>
      <c r="CB245" s="107"/>
      <c r="CC245" s="107"/>
      <c r="CD245" s="107"/>
      <c r="CE245" s="107"/>
      <c r="CF245" s="107"/>
      <c r="CG245" s="107"/>
      <c r="CH245" s="107"/>
      <c r="CI245" s="107"/>
      <c r="CJ245" s="107"/>
      <c r="CK245" s="107"/>
      <c r="CL245" s="107"/>
    </row>
    <row r="246" spans="1:90" s="107" customFormat="1" ht="47.45" customHeight="1" thickBot="1" x14ac:dyDescent="0.3">
      <c r="A246" s="553" t="s">
        <v>126</v>
      </c>
      <c r="B246" s="554"/>
      <c r="C246" s="265" t="str">
        <f>$D$9</f>
        <v xml:space="preserve">1201-0001  Функционисање локалних установа културе </v>
      </c>
      <c r="D246" s="529">
        <f>SUM(D229:E245)</f>
        <v>23571000</v>
      </c>
      <c r="E246" s="530"/>
      <c r="F246" s="529">
        <f>SUM(F229:G245)</f>
        <v>31469000</v>
      </c>
      <c r="G246" s="530"/>
      <c r="H246" s="529">
        <f>SUM(H229:I245)</f>
        <v>32413000</v>
      </c>
      <c r="I246" s="530"/>
      <c r="J246" s="658">
        <f>SUM(J229:K245)</f>
        <v>32413000</v>
      </c>
      <c r="K246" s="659"/>
      <c r="L246" s="549">
        <f>SUM(L229:M245)</f>
        <v>26916000</v>
      </c>
      <c r="M246" s="550"/>
      <c r="N246" s="529">
        <f>SUM(N229:O233)</f>
        <v>5497000</v>
      </c>
      <c r="O246" s="530"/>
      <c r="P246" s="546" t="e">
        <f>AVERAGE(P229:Q233)</f>
        <v>#DIV/0!</v>
      </c>
      <c r="Q246" s="547"/>
      <c r="R246" s="308"/>
      <c r="S246" s="3"/>
      <c r="T246" s="4"/>
      <c r="U246" s="3"/>
      <c r="V246" s="21"/>
      <c r="W246" s="21"/>
      <c r="X246" s="21"/>
      <c r="Y246" s="21"/>
      <c r="Z246" s="21"/>
      <c r="AA246" s="21"/>
      <c r="AB246" s="21"/>
      <c r="AC246" s="21"/>
      <c r="AD246" s="21"/>
      <c r="AE246" s="21"/>
      <c r="AF246" s="21"/>
      <c r="AG246" s="3"/>
      <c r="AH246" s="3"/>
      <c r="AI246" s="3"/>
      <c r="AJ246" s="3"/>
      <c r="AK246" s="3"/>
      <c r="AL246" s="3"/>
      <c r="AM246" s="20"/>
      <c r="AN246" s="3"/>
      <c r="AO246" s="3"/>
      <c r="AP246" s="3"/>
      <c r="AQ246" s="3"/>
      <c r="AR246" s="3"/>
      <c r="AS246" s="3"/>
      <c r="AT246" s="3"/>
      <c r="AU246" s="3"/>
      <c r="AV246" s="3"/>
      <c r="AW246" s="18"/>
      <c r="AX246" s="19"/>
      <c r="AY246" s="3"/>
      <c r="AZ246" s="3"/>
      <c r="BA246" s="15"/>
      <c r="BB246" s="15"/>
      <c r="BC246" s="15"/>
      <c r="BD246" s="15"/>
      <c r="BE246" s="15"/>
      <c r="BF246" s="15"/>
      <c r="BG246" s="15"/>
      <c r="BH246" s="15"/>
      <c r="BI246" s="15"/>
      <c r="BJ246" s="15"/>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c r="CK246" s="3"/>
      <c r="CL246" s="3"/>
    </row>
    <row r="247" spans="1:90" s="3" customFormat="1" ht="1.5" customHeight="1" x14ac:dyDescent="0.25">
      <c r="A247" s="180"/>
      <c r="B247" s="536"/>
      <c r="C247" s="537"/>
      <c r="D247" s="151"/>
      <c r="E247" s="151"/>
      <c r="F247" s="58"/>
      <c r="G247" s="58"/>
      <c r="H247" s="59"/>
      <c r="I247" s="59"/>
      <c r="J247" s="59"/>
      <c r="K247" s="59"/>
      <c r="L247" s="275"/>
      <c r="M247" s="275"/>
      <c r="N247" s="60"/>
      <c r="O247" s="60"/>
      <c r="P247" s="60"/>
      <c r="Q247" s="60"/>
      <c r="R247" s="308"/>
      <c r="T247" s="4"/>
      <c r="V247" s="21"/>
      <c r="W247" s="21"/>
      <c r="X247" s="21"/>
      <c r="Y247" s="21"/>
      <c r="Z247" s="21"/>
      <c r="AA247" s="21"/>
      <c r="AB247" s="21"/>
      <c r="AC247" s="21"/>
      <c r="AD247" s="21"/>
      <c r="AE247" s="21"/>
      <c r="AF247" s="21"/>
      <c r="AM247" s="20"/>
      <c r="AW247" s="18"/>
      <c r="AX247" s="19"/>
      <c r="BA247" s="15"/>
      <c r="BB247" s="15"/>
      <c r="BC247" s="15"/>
      <c r="BD247" s="15"/>
      <c r="BE247" s="15"/>
      <c r="BF247" s="15"/>
      <c r="BG247" s="15"/>
      <c r="BH247" s="15"/>
      <c r="BI247" s="15"/>
      <c r="BJ247" s="15"/>
    </row>
    <row r="248" spans="1:90" s="3" customFormat="1" ht="1.5" customHeight="1" x14ac:dyDescent="0.25">
      <c r="A248" s="180"/>
      <c r="B248" s="60"/>
      <c r="C248" s="175"/>
      <c r="D248" s="151"/>
      <c r="E248" s="151"/>
      <c r="F248" s="58"/>
      <c r="G248" s="58"/>
      <c r="H248" s="59"/>
      <c r="I248" s="59"/>
      <c r="J248" s="59"/>
      <c r="K248" s="59"/>
      <c r="L248" s="275"/>
      <c r="M248" s="275"/>
      <c r="N248" s="60"/>
      <c r="O248" s="60"/>
      <c r="P248" s="60"/>
      <c r="Q248" s="60"/>
      <c r="R248" s="308"/>
      <c r="T248" s="4"/>
      <c r="V248" s="21"/>
      <c r="W248" s="21"/>
      <c r="X248" s="21"/>
      <c r="Y248" s="21"/>
      <c r="Z248" s="21"/>
      <c r="AA248" s="21"/>
      <c r="AB248" s="21"/>
      <c r="AC248" s="21"/>
      <c r="AD248" s="21"/>
      <c r="AE248" s="21"/>
      <c r="AF248" s="21"/>
      <c r="AM248" s="20"/>
      <c r="AW248" s="18"/>
      <c r="AX248" s="19"/>
      <c r="BA248" s="15"/>
      <c r="BB248" s="15"/>
      <c r="BC248" s="15"/>
      <c r="BD248" s="15"/>
      <c r="BE248" s="15"/>
      <c r="BF248" s="15"/>
      <c r="BG248" s="15"/>
      <c r="BH248" s="15"/>
      <c r="BI248" s="15"/>
      <c r="BJ248" s="15"/>
    </row>
    <row r="249" spans="1:90" s="3" customFormat="1" ht="9.6" customHeight="1" x14ac:dyDescent="0.25">
      <c r="A249" s="545" t="s">
        <v>312</v>
      </c>
      <c r="B249" s="545"/>
      <c r="C249" s="545"/>
      <c r="D249" s="545"/>
      <c r="E249" s="545"/>
      <c r="F249" s="545"/>
      <c r="G249" s="545"/>
      <c r="H249" s="545"/>
      <c r="I249" s="545"/>
      <c r="J249" s="545"/>
      <c r="K249" s="545"/>
      <c r="L249" s="545"/>
      <c r="M249" s="545"/>
      <c r="N249" s="545"/>
      <c r="O249" s="545"/>
      <c r="P249" s="545"/>
      <c r="Q249" s="545"/>
      <c r="R249" s="308"/>
      <c r="T249" s="169"/>
      <c r="U249" s="168"/>
      <c r="V249" s="170"/>
      <c r="W249" s="170"/>
      <c r="X249" s="170"/>
      <c r="Y249" s="170"/>
      <c r="Z249" s="170"/>
      <c r="AA249" s="170"/>
      <c r="AB249" s="170"/>
      <c r="AC249" s="170"/>
      <c r="AD249" s="170"/>
      <c r="AE249" s="170"/>
      <c r="AF249" s="170"/>
      <c r="AG249" s="168"/>
      <c r="AH249" s="168"/>
      <c r="AI249" s="168"/>
      <c r="AJ249" s="168"/>
      <c r="AK249" s="168"/>
      <c r="AL249" s="168"/>
      <c r="AM249" s="171"/>
      <c r="AN249" s="168"/>
      <c r="AO249" s="168"/>
      <c r="AP249" s="168"/>
      <c r="AQ249" s="168"/>
      <c r="AR249" s="168"/>
      <c r="AS249" s="168"/>
      <c r="AT249" s="168"/>
      <c r="AU249" s="168"/>
      <c r="AV249" s="168"/>
      <c r="AW249" s="172"/>
      <c r="AX249" s="173"/>
      <c r="AY249" s="168"/>
      <c r="AZ249" s="168"/>
      <c r="BA249" s="174"/>
      <c r="BB249" s="174"/>
      <c r="BC249" s="174"/>
      <c r="BD249" s="174"/>
      <c r="BE249" s="174"/>
      <c r="BF249" s="174"/>
      <c r="BG249" s="174"/>
      <c r="BH249" s="174"/>
      <c r="BI249" s="174"/>
      <c r="BJ249" s="174"/>
      <c r="BK249" s="168"/>
      <c r="BL249" s="168"/>
      <c r="BM249" s="168"/>
      <c r="BN249" s="168"/>
      <c r="BO249" s="168"/>
      <c r="BP249" s="168"/>
      <c r="BQ249" s="168"/>
      <c r="BR249" s="168"/>
      <c r="BS249" s="168"/>
      <c r="BT249" s="168"/>
      <c r="BU249" s="168"/>
      <c r="BV249" s="168"/>
      <c r="BW249" s="168"/>
      <c r="BX249" s="168"/>
      <c r="BY249" s="168"/>
      <c r="BZ249" s="168"/>
      <c r="CA249" s="168"/>
      <c r="CB249" s="168"/>
      <c r="CC249" s="168"/>
      <c r="CD249" s="168"/>
      <c r="CE249" s="168"/>
      <c r="CF249" s="168"/>
      <c r="CG249" s="168"/>
      <c r="CH249" s="168"/>
      <c r="CI249" s="168"/>
      <c r="CJ249" s="168"/>
      <c r="CK249" s="168"/>
      <c r="CL249" s="168"/>
    </row>
    <row r="250" spans="1:90" s="3" customFormat="1" ht="21" customHeight="1" x14ac:dyDescent="0.25">
      <c r="A250" s="545"/>
      <c r="B250" s="545"/>
      <c r="C250" s="545"/>
      <c r="D250" s="545"/>
      <c r="E250" s="545"/>
      <c r="F250" s="545"/>
      <c r="G250" s="545"/>
      <c r="H250" s="545"/>
      <c r="I250" s="545"/>
      <c r="J250" s="545"/>
      <c r="K250" s="545"/>
      <c r="L250" s="545"/>
      <c r="M250" s="545"/>
      <c r="N250" s="545"/>
      <c r="O250" s="545"/>
      <c r="P250" s="545"/>
      <c r="Q250" s="545"/>
      <c r="R250" s="308"/>
      <c r="T250" s="169"/>
      <c r="U250" s="168"/>
      <c r="V250" s="170"/>
      <c r="W250" s="170"/>
      <c r="X250" s="170"/>
      <c r="Y250" s="170"/>
      <c r="Z250" s="170"/>
      <c r="AA250" s="170"/>
      <c r="AB250" s="170"/>
      <c r="AC250" s="170"/>
      <c r="AD250" s="170"/>
      <c r="AE250" s="170"/>
      <c r="AF250" s="170"/>
      <c r="AG250" s="168"/>
      <c r="AH250" s="168"/>
      <c r="AI250" s="168"/>
      <c r="AJ250" s="168"/>
      <c r="AK250" s="168"/>
      <c r="AL250" s="168"/>
      <c r="AM250" s="171"/>
      <c r="AN250" s="168"/>
      <c r="AO250" s="168"/>
      <c r="AP250" s="168"/>
      <c r="AQ250" s="168"/>
      <c r="AR250" s="168"/>
      <c r="AS250" s="168"/>
      <c r="AT250" s="168"/>
      <c r="AU250" s="168"/>
      <c r="AV250" s="168"/>
      <c r="AW250" s="172"/>
      <c r="AX250" s="173"/>
      <c r="AY250" s="168"/>
      <c r="AZ250" s="168"/>
      <c r="BA250" s="174"/>
      <c r="BB250" s="174"/>
      <c r="BC250" s="174"/>
      <c r="BD250" s="174"/>
      <c r="BE250" s="174"/>
      <c r="BF250" s="174"/>
      <c r="BG250" s="174"/>
      <c r="BH250" s="174"/>
      <c r="BI250" s="174"/>
      <c r="BJ250" s="174"/>
      <c r="BK250" s="168"/>
      <c r="BL250" s="168"/>
      <c r="BM250" s="168"/>
      <c r="BN250" s="168"/>
      <c r="BO250" s="168"/>
      <c r="BP250" s="168"/>
      <c r="BQ250" s="168"/>
      <c r="BR250" s="168"/>
      <c r="BS250" s="168"/>
      <c r="BT250" s="168"/>
      <c r="BU250" s="168"/>
      <c r="BV250" s="168"/>
      <c r="BW250" s="168"/>
      <c r="BX250" s="168"/>
      <c r="BY250" s="168"/>
      <c r="BZ250" s="168"/>
      <c r="CA250" s="168"/>
      <c r="CB250" s="168"/>
      <c r="CC250" s="168"/>
      <c r="CD250" s="168"/>
      <c r="CE250" s="168"/>
      <c r="CF250" s="168"/>
      <c r="CG250" s="168"/>
      <c r="CH250" s="168"/>
      <c r="CI250" s="168"/>
      <c r="CJ250" s="168"/>
      <c r="CK250" s="168"/>
      <c r="CL250" s="168"/>
    </row>
    <row r="251" spans="1:90" s="168" customFormat="1" ht="29.45" customHeight="1" x14ac:dyDescent="0.25">
      <c r="A251" s="545"/>
      <c r="B251" s="545"/>
      <c r="C251" s="545"/>
      <c r="D251" s="545"/>
      <c r="E251" s="545"/>
      <c r="F251" s="545"/>
      <c r="G251" s="545"/>
      <c r="H251" s="545"/>
      <c r="I251" s="545"/>
      <c r="J251" s="545"/>
      <c r="K251" s="545"/>
      <c r="L251" s="545"/>
      <c r="M251" s="545"/>
      <c r="N251" s="545"/>
      <c r="O251" s="545"/>
      <c r="P251" s="545"/>
      <c r="Q251" s="545"/>
      <c r="R251" s="308"/>
      <c r="S251" s="3"/>
      <c r="T251" s="4"/>
      <c r="U251" s="3"/>
      <c r="V251" s="21"/>
      <c r="W251" s="21"/>
      <c r="X251" s="21"/>
      <c r="Y251" s="21"/>
      <c r="Z251" s="21"/>
      <c r="AA251" s="21"/>
      <c r="AB251" s="21"/>
      <c r="AC251" s="21"/>
      <c r="AD251" s="21"/>
      <c r="AE251" s="21"/>
      <c r="AF251" s="21"/>
      <c r="AG251" s="3"/>
      <c r="AH251" s="3"/>
      <c r="AI251" s="3"/>
      <c r="AJ251" s="3"/>
      <c r="AK251" s="3"/>
      <c r="AL251" s="3"/>
      <c r="AM251" s="20"/>
      <c r="AN251" s="3"/>
      <c r="AO251" s="3"/>
      <c r="AP251" s="3"/>
      <c r="AQ251" s="3"/>
      <c r="AR251" s="3"/>
      <c r="AS251" s="3"/>
      <c r="AT251" s="3"/>
      <c r="AU251" s="3"/>
      <c r="AV251" s="3"/>
      <c r="AW251" s="17"/>
      <c r="AX251" s="16"/>
      <c r="AY251" s="3"/>
      <c r="AZ251" s="3"/>
      <c r="BA251" s="15"/>
      <c r="BB251" s="15"/>
      <c r="BC251" s="15"/>
      <c r="BD251" s="15"/>
      <c r="BE251" s="15"/>
      <c r="BF251" s="15"/>
      <c r="BG251" s="15"/>
      <c r="BH251" s="15"/>
      <c r="BI251" s="15"/>
      <c r="BJ251" s="15"/>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row>
    <row r="252" spans="1:90" s="3" customFormat="1" ht="43.5" customHeight="1" x14ac:dyDescent="0.25">
      <c r="A252" s="131"/>
      <c r="B252" s="131"/>
      <c r="C252" s="244" t="s">
        <v>255</v>
      </c>
      <c r="D252" s="531" t="s">
        <v>256</v>
      </c>
      <c r="E252" s="531"/>
      <c r="F252" s="531" t="s">
        <v>257</v>
      </c>
      <c r="G252" s="531"/>
      <c r="H252" s="531" t="s">
        <v>258</v>
      </c>
      <c r="I252" s="531"/>
      <c r="J252" s="60"/>
      <c r="K252" s="178"/>
      <c r="L252" s="284"/>
      <c r="M252" s="284"/>
      <c r="N252" s="190"/>
      <c r="O252" s="60"/>
      <c r="P252" s="190"/>
      <c r="Q252" s="191"/>
      <c r="R252" s="191"/>
      <c r="S252" s="4"/>
      <c r="T252" s="21"/>
      <c r="U252" s="21"/>
      <c r="V252" s="21"/>
      <c r="W252" s="21"/>
      <c r="X252" s="21"/>
      <c r="Y252" s="21"/>
      <c r="AF252" s="20"/>
      <c r="AP252" s="18"/>
      <c r="AQ252" s="19"/>
      <c r="AT252" s="15"/>
      <c r="AU252" s="15"/>
      <c r="AV252" s="15"/>
      <c r="AW252" s="15"/>
      <c r="AX252" s="15"/>
      <c r="AY252" s="15"/>
      <c r="AZ252" s="15"/>
      <c r="BA252" s="15"/>
      <c r="BB252" s="15"/>
      <c r="BC252" s="15"/>
    </row>
    <row r="253" spans="1:90" s="3" customFormat="1" ht="43.15" customHeight="1" x14ac:dyDescent="0.25">
      <c r="A253" s="131"/>
      <c r="B253" s="131"/>
      <c r="C253" s="137" t="s">
        <v>253</v>
      </c>
      <c r="D253" s="538">
        <v>25548000</v>
      </c>
      <c r="E253" s="539"/>
      <c r="F253" s="527">
        <f>L230+L232+L231</f>
        <v>1368000</v>
      </c>
      <c r="G253" s="660"/>
      <c r="H253" s="663">
        <f>SUM(D253:G253)</f>
        <v>26916000</v>
      </c>
      <c r="I253" s="664"/>
      <c r="J253" s="138"/>
      <c r="K253" s="138"/>
      <c r="L253" s="285"/>
      <c r="M253" s="284"/>
      <c r="N253" s="52"/>
      <c r="O253" s="652" t="s">
        <v>259</v>
      </c>
      <c r="P253" s="652"/>
      <c r="Q253" s="652"/>
      <c r="R253" s="309"/>
      <c r="S253" s="21"/>
      <c r="T253" s="2"/>
      <c r="U253" s="2"/>
      <c r="V253" s="2"/>
      <c r="W253" s="2"/>
      <c r="X253" s="2"/>
      <c r="Y253" s="2"/>
      <c r="Z253" s="2"/>
      <c r="AA253" s="2"/>
      <c r="AB253" s="2"/>
      <c r="AC253" s="2"/>
      <c r="AD253" s="2"/>
      <c r="AE253" s="2"/>
      <c r="AF253" s="13"/>
      <c r="AG253" s="2"/>
      <c r="AH253" s="2"/>
      <c r="AI253" s="2"/>
      <c r="AJ253" s="2"/>
      <c r="AK253" s="2"/>
      <c r="AL253" s="2"/>
      <c r="AM253" s="2"/>
      <c r="AN253" s="2"/>
      <c r="AO253" s="2"/>
      <c r="AP253" s="22"/>
      <c r="AQ253" s="23"/>
      <c r="AR253" s="2"/>
      <c r="AS253" s="2"/>
      <c r="AT253" s="11"/>
      <c r="AU253" s="11"/>
      <c r="AV253" s="11"/>
      <c r="AW253" s="11"/>
      <c r="AX253" s="11"/>
      <c r="AY253" s="11"/>
      <c r="AZ253" s="11"/>
      <c r="BA253" s="11"/>
      <c r="BB253" s="11"/>
      <c r="BC253" s="11"/>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row>
    <row r="254" spans="1:90" ht="46.9" customHeight="1" thickBot="1" x14ac:dyDescent="0.3">
      <c r="A254" s="131"/>
      <c r="B254" s="131"/>
      <c r="C254" s="137" t="s">
        <v>254</v>
      </c>
      <c r="D254" s="538">
        <v>25548000</v>
      </c>
      <c r="E254" s="669"/>
      <c r="F254" s="661">
        <f>M226</f>
        <v>198000</v>
      </c>
      <c r="G254" s="662"/>
      <c r="H254" s="665">
        <f>D254+F254</f>
        <v>25746000</v>
      </c>
      <c r="I254" s="666"/>
      <c r="J254" s="138"/>
      <c r="K254" s="298"/>
      <c r="L254" s="286"/>
      <c r="M254" s="286"/>
      <c r="N254" s="80"/>
      <c r="O254" s="653"/>
      <c r="P254" s="653"/>
      <c r="Q254" s="653"/>
      <c r="R254" s="310"/>
      <c r="T254" s="141"/>
      <c r="U254" s="141"/>
      <c r="V254" s="141"/>
      <c r="W254" s="141"/>
      <c r="X254" s="141"/>
      <c r="Y254" s="141"/>
      <c r="Z254" s="141"/>
      <c r="AA254" s="141"/>
      <c r="AB254" s="141"/>
      <c r="AC254" s="141"/>
      <c r="AD254" s="141"/>
      <c r="AE254" s="141"/>
      <c r="AF254" s="142"/>
      <c r="AG254" s="141"/>
      <c r="AH254" s="141"/>
      <c r="AI254" s="141"/>
      <c r="AJ254" s="141"/>
      <c r="AK254" s="141"/>
      <c r="AL254" s="141"/>
      <c r="AM254" s="141"/>
      <c r="AN254" s="141"/>
      <c r="AO254" s="141"/>
      <c r="AP254" s="143"/>
      <c r="AQ254" s="144"/>
      <c r="AR254" s="141"/>
      <c r="AS254" s="141"/>
      <c r="AT254" s="145"/>
      <c r="AU254" s="145"/>
      <c r="AV254" s="145"/>
      <c r="AW254" s="145"/>
      <c r="AX254" s="145"/>
      <c r="AY254" s="145"/>
      <c r="AZ254" s="145"/>
      <c r="BA254" s="145"/>
      <c r="BB254" s="145"/>
      <c r="BC254" s="145"/>
      <c r="BD254" s="141"/>
      <c r="BE254" s="141"/>
      <c r="BF254" s="141"/>
      <c r="BG254" s="141"/>
      <c r="BH254" s="141"/>
      <c r="BI254" s="141"/>
      <c r="BJ254" s="141"/>
      <c r="BK254" s="141"/>
      <c r="BL254" s="141"/>
      <c r="BM254" s="141"/>
      <c r="BN254" s="141"/>
      <c r="BO254" s="141"/>
      <c r="BP254" s="141"/>
      <c r="BQ254" s="141"/>
      <c r="BR254" s="141"/>
      <c r="BS254" s="141"/>
      <c r="BT254" s="141"/>
      <c r="BU254" s="141"/>
      <c r="BV254" s="141"/>
      <c r="BW254" s="141"/>
      <c r="BX254" s="141"/>
      <c r="BY254" s="141"/>
      <c r="BZ254" s="141"/>
      <c r="CA254" s="141"/>
      <c r="CB254" s="141"/>
      <c r="CC254" s="141"/>
      <c r="CD254" s="141"/>
      <c r="CE254" s="141"/>
      <c r="CF254" s="141"/>
      <c r="CG254" s="141"/>
      <c r="CH254" s="141"/>
      <c r="CI254" s="141"/>
      <c r="CJ254" s="141"/>
      <c r="CK254" s="141"/>
      <c r="CL254" s="141"/>
    </row>
    <row r="255" spans="1:90" s="141" customFormat="1" ht="45" customHeight="1" thickBot="1" x14ac:dyDescent="0.3">
      <c r="A255" s="131"/>
      <c r="B255" s="131"/>
      <c r="C255" s="264" t="s">
        <v>282</v>
      </c>
      <c r="D255" s="525">
        <f>SUM(D253-D254)</f>
        <v>0</v>
      </c>
      <c r="E255" s="526"/>
      <c r="F255" s="525">
        <f>SUM(F253-F254)</f>
        <v>1170000</v>
      </c>
      <c r="G255" s="526"/>
      <c r="H255" s="667">
        <f>SUM(H253-H254)</f>
        <v>1170000</v>
      </c>
      <c r="I255" s="668"/>
      <c r="J255" s="139"/>
      <c r="K255" s="297"/>
      <c r="L255" s="297"/>
      <c r="M255" s="139"/>
      <c r="N255" s="140"/>
      <c r="O255" s="670" t="s">
        <v>299</v>
      </c>
      <c r="P255" s="670"/>
      <c r="Q255" s="670"/>
      <c r="R255" s="311"/>
      <c r="T255" s="1"/>
      <c r="U255" s="2"/>
      <c r="V255" s="2"/>
      <c r="W255" s="2"/>
      <c r="X255" s="2"/>
      <c r="Y255" s="2"/>
      <c r="Z255" s="2"/>
      <c r="AA255" s="2"/>
      <c r="AB255" s="2"/>
      <c r="AC255" s="2"/>
      <c r="AD255" s="2"/>
      <c r="AE255" s="2"/>
      <c r="AF255" s="2"/>
      <c r="AG255" s="2"/>
      <c r="AH255" s="2"/>
      <c r="AI255" s="2"/>
      <c r="AJ255" s="2"/>
      <c r="AK255" s="2"/>
      <c r="AL255" s="2"/>
      <c r="AM255" s="13"/>
      <c r="AN255" s="2"/>
      <c r="AO255" s="2"/>
      <c r="AP255" s="2"/>
      <c r="AQ255" s="2"/>
      <c r="AR255" s="2"/>
      <c r="AS255" s="2"/>
      <c r="AT255" s="2"/>
      <c r="AU255" s="2"/>
      <c r="AV255" s="2"/>
      <c r="AW255" s="24"/>
      <c r="AX255" s="25"/>
      <c r="AY255" s="2"/>
      <c r="AZ255" s="2"/>
      <c r="BA255" s="11"/>
      <c r="BB255" s="11"/>
      <c r="BC255" s="11"/>
      <c r="BD255" s="11"/>
      <c r="BE255" s="11"/>
      <c r="BF255" s="11"/>
      <c r="BG255" s="11"/>
      <c r="BH255" s="11"/>
      <c r="BI255" s="11"/>
      <c r="BJ255" s="11"/>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row>
    <row r="256" spans="1:90" ht="17.25" customHeight="1" x14ac:dyDescent="0.25">
      <c r="A256" s="131"/>
      <c r="B256" s="131"/>
      <c r="C256" s="56"/>
      <c r="D256" s="155"/>
      <c r="E256" s="155"/>
      <c r="F256" s="81"/>
      <c r="G256" s="81"/>
      <c r="H256" s="82"/>
      <c r="I256" s="82"/>
      <c r="J256" s="82"/>
      <c r="K256" s="299"/>
      <c r="L256" s="286"/>
      <c r="M256" s="287"/>
      <c r="N256" s="56"/>
      <c r="O256" s="56"/>
      <c r="P256" s="56"/>
      <c r="Q256" s="56"/>
      <c r="R256" s="312"/>
      <c r="S256" s="1"/>
      <c r="T256" s="1"/>
      <c r="AK256" s="2"/>
      <c r="AM256" s="13"/>
      <c r="AU256" s="2"/>
      <c r="AV256" s="2"/>
      <c r="AW256" s="24"/>
      <c r="AX256" s="25"/>
      <c r="AY256" s="2"/>
      <c r="AZ256" s="2"/>
      <c r="BI256" s="11"/>
      <c r="BJ256" s="11"/>
    </row>
    <row r="257" spans="1:62" ht="18" customHeight="1" x14ac:dyDescent="0.25">
      <c r="A257" s="131"/>
      <c r="B257" s="131" t="s">
        <v>102</v>
      </c>
      <c r="C257" s="131" t="s">
        <v>313</v>
      </c>
      <c r="D257" s="155"/>
      <c r="E257" s="155"/>
      <c r="F257" s="81"/>
      <c r="G257" s="81"/>
      <c r="H257" s="82"/>
      <c r="I257" s="82"/>
      <c r="J257" s="82"/>
      <c r="K257" s="82"/>
      <c r="L257" s="287"/>
      <c r="M257" s="287"/>
      <c r="N257" s="56"/>
      <c r="O257" s="56"/>
      <c r="P257" s="56"/>
      <c r="Q257" s="647"/>
      <c r="R257" s="648"/>
      <c r="S257" s="1"/>
      <c r="T257" s="1"/>
      <c r="AK257" s="2"/>
      <c r="AM257" s="13"/>
      <c r="AU257" s="2"/>
      <c r="AV257" s="2"/>
      <c r="AW257" s="24"/>
      <c r="AX257" s="25"/>
      <c r="AY257" s="2"/>
      <c r="AZ257" s="2"/>
      <c r="BI257" s="11"/>
      <c r="BJ257" s="11"/>
    </row>
    <row r="258" spans="1:62" ht="51.75" customHeight="1" x14ac:dyDescent="0.25">
      <c r="A258" s="131"/>
      <c r="B258" s="131"/>
      <c r="C258" s="56"/>
      <c r="D258" s="155"/>
      <c r="E258" s="155"/>
      <c r="F258" s="81"/>
      <c r="G258" s="81"/>
      <c r="H258" s="82"/>
      <c r="I258" s="82"/>
      <c r="J258" s="82"/>
      <c r="K258" s="82"/>
      <c r="L258" s="287"/>
      <c r="M258" s="287"/>
      <c r="N258" s="56"/>
      <c r="O258" s="56"/>
      <c r="P258" s="56"/>
      <c r="Q258" s="552"/>
      <c r="R258" s="552"/>
      <c r="S258" s="1"/>
      <c r="T258" s="1"/>
      <c r="AK258" s="2"/>
      <c r="AM258" s="13"/>
      <c r="AU258" s="2"/>
      <c r="AV258" s="2"/>
      <c r="AW258" s="24"/>
      <c r="AX258" s="25"/>
      <c r="AY258" s="2"/>
      <c r="AZ258" s="2"/>
      <c r="BI258" s="11"/>
      <c r="BJ258" s="11"/>
    </row>
    <row r="259" spans="1:62" ht="15.6" customHeight="1" x14ac:dyDescent="0.25">
      <c r="A259" s="131"/>
      <c r="B259" s="131"/>
      <c r="C259" s="56"/>
      <c r="D259" s="155"/>
      <c r="E259" s="155"/>
      <c r="F259" s="81"/>
      <c r="G259" s="81"/>
      <c r="H259" s="82"/>
      <c r="I259" s="82"/>
      <c r="J259" s="82"/>
      <c r="K259" s="82"/>
      <c r="L259" s="287"/>
      <c r="M259" s="287"/>
      <c r="N259" s="56"/>
      <c r="O259" s="56"/>
      <c r="P259" s="56"/>
      <c r="Q259" s="56"/>
      <c r="R259" s="312"/>
      <c r="S259" s="1"/>
      <c r="T259" s="1"/>
      <c r="AK259" s="2"/>
      <c r="AM259" s="13"/>
      <c r="AU259" s="2"/>
      <c r="AV259" s="2"/>
      <c r="AW259" s="24"/>
      <c r="AX259" s="25"/>
      <c r="AY259" s="2"/>
      <c r="AZ259" s="2"/>
      <c r="BI259" s="11"/>
      <c r="BJ259" s="11"/>
    </row>
    <row r="260" spans="1:62" ht="14.45" customHeight="1" x14ac:dyDescent="0.25">
      <c r="A260" s="131"/>
      <c r="B260" s="131"/>
      <c r="C260" s="1"/>
      <c r="D260" s="156"/>
      <c r="E260" s="156"/>
      <c r="F260" s="29"/>
      <c r="G260" s="29"/>
      <c r="H260" s="31"/>
      <c r="I260" s="31"/>
      <c r="J260" s="31"/>
      <c r="K260" s="31"/>
      <c r="L260" s="288"/>
      <c r="M260" s="288"/>
      <c r="N260" s="1"/>
      <c r="O260" s="1"/>
      <c r="P260" s="1"/>
      <c r="Q260" s="1"/>
      <c r="R260" s="313"/>
      <c r="S260" s="1"/>
      <c r="T260" s="1"/>
      <c r="AK260" s="2"/>
      <c r="AM260" s="13"/>
      <c r="AU260" s="2"/>
      <c r="AV260" s="2"/>
      <c r="AW260" s="26"/>
      <c r="AX260" s="14"/>
      <c r="AY260" s="2"/>
      <c r="AZ260" s="2"/>
      <c r="BI260" s="11"/>
      <c r="BJ260" s="11"/>
    </row>
    <row r="261" spans="1:62" x14ac:dyDescent="0.25">
      <c r="A261" s="186"/>
      <c r="B261" s="1"/>
      <c r="C261" s="1"/>
      <c r="D261" s="156"/>
      <c r="E261" s="156"/>
      <c r="F261" s="29"/>
      <c r="G261" s="29"/>
      <c r="H261" s="31"/>
      <c r="I261" s="31"/>
      <c r="J261" s="31"/>
      <c r="K261" s="31"/>
      <c r="L261" s="288"/>
      <c r="M261" s="288"/>
      <c r="N261" s="1"/>
      <c r="O261" s="1"/>
      <c r="P261" s="1"/>
      <c r="Q261" s="1"/>
      <c r="R261" s="313"/>
      <c r="S261" s="1"/>
      <c r="T261" s="1"/>
      <c r="AK261" s="2"/>
      <c r="AM261" s="13"/>
      <c r="AU261" s="2"/>
      <c r="AV261" s="2"/>
      <c r="AW261" s="24"/>
      <c r="AX261" s="25"/>
      <c r="AY261" s="2"/>
      <c r="AZ261" s="2"/>
      <c r="BI261" s="11"/>
      <c r="BJ261" s="11"/>
    </row>
    <row r="262" spans="1:62" x14ac:dyDescent="0.25">
      <c r="A262" s="186"/>
      <c r="B262" s="1"/>
      <c r="C262" s="1"/>
      <c r="D262" s="156"/>
      <c r="E262" s="156"/>
      <c r="F262" s="29"/>
      <c r="G262" s="29"/>
      <c r="H262" s="31"/>
      <c r="I262" s="31"/>
      <c r="J262" s="31"/>
      <c r="K262" s="31"/>
      <c r="L262" s="288"/>
      <c r="M262" s="288"/>
      <c r="N262" s="1"/>
      <c r="O262" s="1"/>
      <c r="P262" s="1"/>
      <c r="Q262" s="1"/>
      <c r="R262" s="313"/>
      <c r="S262" s="1"/>
      <c r="T262" s="1"/>
      <c r="AK262" s="2"/>
      <c r="AM262" s="13"/>
      <c r="AU262" s="2"/>
      <c r="AV262" s="2"/>
      <c r="AW262" s="24"/>
      <c r="AX262" s="25"/>
      <c r="AY262" s="2"/>
      <c r="AZ262" s="2"/>
      <c r="BI262" s="11"/>
      <c r="BJ262" s="11"/>
    </row>
    <row r="263" spans="1:62" x14ac:dyDescent="0.25">
      <c r="A263" s="186"/>
      <c r="B263" s="1"/>
      <c r="C263" s="1"/>
      <c r="D263" s="156"/>
      <c r="E263" s="156"/>
      <c r="F263" s="29"/>
      <c r="G263" s="29"/>
      <c r="H263" s="31"/>
      <c r="I263" s="31"/>
      <c r="J263" s="31"/>
      <c r="K263" s="31"/>
      <c r="L263" s="288"/>
      <c r="M263" s="288"/>
      <c r="N263" s="1"/>
      <c r="O263" s="1"/>
      <c r="P263" s="1"/>
      <c r="Q263" s="1"/>
      <c r="R263" s="313"/>
      <c r="S263" s="1"/>
      <c r="T263" s="1"/>
      <c r="AK263" s="2"/>
      <c r="AM263" s="13"/>
      <c r="AU263" s="2"/>
      <c r="AV263" s="2"/>
      <c r="AW263" s="24"/>
      <c r="AX263" s="25"/>
      <c r="AY263" s="2"/>
      <c r="AZ263" s="2"/>
      <c r="BI263" s="11"/>
      <c r="BJ263" s="11"/>
    </row>
    <row r="264" spans="1:62" x14ac:dyDescent="0.25">
      <c r="A264" s="186"/>
      <c r="B264" s="1"/>
      <c r="C264" s="1"/>
      <c r="D264" s="156"/>
      <c r="E264" s="156"/>
      <c r="F264" s="29"/>
      <c r="G264" s="29"/>
      <c r="H264" s="31"/>
      <c r="I264" s="31"/>
      <c r="J264" s="31"/>
      <c r="K264" s="31"/>
      <c r="L264" s="288"/>
      <c r="M264" s="288"/>
      <c r="N264" s="1"/>
      <c r="O264" s="1"/>
      <c r="P264" s="1"/>
      <c r="Q264" s="1"/>
      <c r="R264" s="313"/>
      <c r="S264" s="1"/>
      <c r="T264" s="1"/>
      <c r="AK264" s="2"/>
      <c r="AM264" s="13"/>
      <c r="AU264" s="2"/>
      <c r="AV264" s="2"/>
      <c r="AW264" s="24"/>
      <c r="AX264" s="25"/>
      <c r="AY264" s="2"/>
      <c r="AZ264" s="2"/>
      <c r="BI264" s="11"/>
      <c r="BJ264" s="11"/>
    </row>
    <row r="265" spans="1:62" x14ac:dyDescent="0.25">
      <c r="A265" s="186"/>
      <c r="B265" s="1"/>
      <c r="C265" s="1"/>
      <c r="D265" s="156"/>
      <c r="E265" s="156"/>
      <c r="F265" s="29"/>
      <c r="G265" s="29"/>
      <c r="H265" s="31"/>
      <c r="I265" s="31"/>
      <c r="J265" s="31"/>
      <c r="K265" s="31"/>
      <c r="L265" s="288"/>
      <c r="M265" s="288"/>
      <c r="N265" s="1"/>
      <c r="O265" s="1"/>
      <c r="P265" s="1"/>
      <c r="Q265" s="1"/>
      <c r="R265" s="313"/>
      <c r="S265" s="1"/>
      <c r="T265" s="1"/>
      <c r="AK265" s="2"/>
      <c r="AM265" s="13"/>
      <c r="AU265" s="2"/>
      <c r="AV265" s="2"/>
      <c r="AW265" s="24"/>
      <c r="AX265" s="25"/>
      <c r="AY265" s="2"/>
      <c r="AZ265" s="2"/>
      <c r="BI265" s="11"/>
      <c r="BJ265" s="11"/>
    </row>
    <row r="266" spans="1:62" x14ac:dyDescent="0.25">
      <c r="A266" s="186"/>
      <c r="B266" s="1"/>
      <c r="C266" s="1"/>
      <c r="D266" s="156"/>
      <c r="E266" s="156"/>
      <c r="F266" s="29"/>
      <c r="G266" s="29"/>
      <c r="H266" s="31"/>
      <c r="I266" s="31"/>
      <c r="J266" s="31"/>
      <c r="K266" s="31"/>
      <c r="L266" s="288"/>
      <c r="M266" s="288"/>
      <c r="N266" s="1"/>
      <c r="O266" s="1"/>
      <c r="P266" s="1"/>
      <c r="Q266" s="1"/>
      <c r="R266" s="313"/>
      <c r="S266" s="1"/>
      <c r="T266" s="1"/>
      <c r="AK266" s="2"/>
      <c r="AM266" s="13"/>
      <c r="AU266" s="2"/>
      <c r="AV266" s="2"/>
      <c r="AW266" s="24"/>
      <c r="AX266" s="25"/>
      <c r="AY266" s="2"/>
      <c r="AZ266" s="2"/>
      <c r="BI266" s="11"/>
      <c r="BJ266" s="11"/>
    </row>
    <row r="267" spans="1:62" x14ac:dyDescent="0.25">
      <c r="A267" s="186"/>
      <c r="B267" s="1"/>
      <c r="C267" s="1"/>
      <c r="D267" s="156"/>
      <c r="E267" s="156"/>
      <c r="F267" s="29"/>
      <c r="G267" s="29"/>
      <c r="H267" s="31"/>
      <c r="I267" s="31"/>
      <c r="J267" s="31"/>
      <c r="K267" s="31"/>
      <c r="L267" s="288"/>
      <c r="M267" s="288"/>
      <c r="N267" s="1"/>
      <c r="O267" s="1"/>
      <c r="P267" s="1"/>
      <c r="Q267" s="1"/>
      <c r="R267" s="313"/>
      <c r="S267" s="1"/>
      <c r="T267" s="1"/>
      <c r="AK267" s="2"/>
      <c r="AM267" s="13"/>
      <c r="AU267" s="2"/>
      <c r="AV267" s="2"/>
      <c r="AW267" s="26"/>
      <c r="AX267" s="14"/>
      <c r="AY267" s="2"/>
      <c r="AZ267" s="2"/>
      <c r="BI267" s="11"/>
      <c r="BJ267" s="11"/>
    </row>
    <row r="268" spans="1:62" x14ac:dyDescent="0.25">
      <c r="A268" s="186"/>
      <c r="B268" s="1"/>
      <c r="C268" s="1"/>
      <c r="D268" s="156"/>
      <c r="E268" s="156"/>
      <c r="F268" s="29"/>
      <c r="G268" s="29"/>
      <c r="H268" s="31"/>
      <c r="I268" s="31"/>
      <c r="J268" s="31"/>
      <c r="K268" s="31"/>
      <c r="L268" s="288"/>
      <c r="M268" s="288"/>
      <c r="N268" s="1"/>
      <c r="O268" s="1"/>
      <c r="P268" s="1"/>
      <c r="Q268" s="1"/>
      <c r="R268" s="313"/>
      <c r="S268" s="1"/>
      <c r="T268" s="1"/>
      <c r="AK268" s="2"/>
      <c r="AM268" s="13"/>
      <c r="AU268" s="2"/>
      <c r="AV268" s="2"/>
      <c r="AW268" s="24"/>
      <c r="AX268" s="25"/>
      <c r="AY268" s="2"/>
      <c r="AZ268" s="2"/>
      <c r="BI268" s="11"/>
      <c r="BJ268" s="11"/>
    </row>
    <row r="269" spans="1:62" x14ac:dyDescent="0.25">
      <c r="A269" s="186"/>
      <c r="B269" s="1"/>
      <c r="C269" s="1"/>
      <c r="D269" s="156"/>
      <c r="E269" s="156"/>
      <c r="F269" s="29"/>
      <c r="G269" s="29"/>
      <c r="H269" s="31"/>
      <c r="I269" s="31"/>
      <c r="J269" s="31"/>
      <c r="K269" s="31"/>
      <c r="L269" s="288"/>
      <c r="M269" s="288"/>
      <c r="N269" s="1"/>
      <c r="O269" s="1"/>
      <c r="P269" s="1"/>
      <c r="Q269" s="1"/>
      <c r="R269" s="313"/>
      <c r="S269" s="1"/>
      <c r="T269" s="1"/>
      <c r="AK269" s="2"/>
      <c r="AM269" s="13"/>
      <c r="AU269" s="2"/>
      <c r="AV269" s="2"/>
      <c r="AW269" s="22"/>
      <c r="AX269" s="23"/>
      <c r="AY269" s="2"/>
      <c r="AZ269" s="2"/>
      <c r="BI269" s="11"/>
      <c r="BJ269" s="11"/>
    </row>
    <row r="270" spans="1:62" x14ac:dyDescent="0.25">
      <c r="A270" s="186"/>
      <c r="B270" s="1"/>
      <c r="C270" s="1"/>
      <c r="D270" s="156"/>
      <c r="E270" s="156"/>
      <c r="F270" s="29"/>
      <c r="G270" s="29"/>
      <c r="H270" s="31"/>
      <c r="I270" s="31"/>
      <c r="J270" s="31"/>
      <c r="K270" s="31"/>
      <c r="L270" s="288"/>
      <c r="M270" s="288"/>
      <c r="N270" s="1"/>
      <c r="O270" s="1"/>
      <c r="P270" s="1"/>
      <c r="Q270" s="1"/>
      <c r="R270" s="313"/>
      <c r="S270" s="1"/>
      <c r="T270" s="1"/>
      <c r="AK270" s="2"/>
      <c r="AM270" s="13"/>
      <c r="AU270" s="2"/>
      <c r="AV270" s="2"/>
      <c r="AW270" s="22"/>
      <c r="AX270" s="23"/>
      <c r="AY270" s="2"/>
      <c r="AZ270" s="2"/>
      <c r="BI270" s="11"/>
      <c r="BJ270" s="11"/>
    </row>
    <row r="271" spans="1:62" x14ac:dyDescent="0.25">
      <c r="A271" s="186"/>
      <c r="B271" s="1"/>
      <c r="C271" s="1"/>
      <c r="D271" s="156"/>
      <c r="E271" s="156"/>
      <c r="F271" s="29"/>
      <c r="G271" s="29"/>
      <c r="H271" s="31"/>
      <c r="I271" s="31"/>
      <c r="J271" s="31"/>
      <c r="K271" s="31"/>
      <c r="L271" s="288"/>
      <c r="M271" s="288"/>
      <c r="N271" s="1"/>
      <c r="O271" s="1"/>
      <c r="P271" s="1"/>
      <c r="Q271" s="1"/>
      <c r="R271" s="313"/>
      <c r="S271" s="1"/>
      <c r="T271" s="1"/>
      <c r="AK271" s="2"/>
      <c r="AM271" s="13"/>
      <c r="AU271" s="2"/>
      <c r="AV271" s="2"/>
      <c r="AW271" s="22"/>
      <c r="AX271" s="23"/>
      <c r="AY271" s="2"/>
      <c r="AZ271" s="2"/>
      <c r="BI271" s="11"/>
      <c r="BJ271" s="11"/>
    </row>
    <row r="272" spans="1:62" x14ac:dyDescent="0.25">
      <c r="A272" s="186"/>
      <c r="B272" s="1"/>
      <c r="C272" s="1"/>
      <c r="D272" s="156"/>
      <c r="E272" s="156"/>
      <c r="F272" s="29"/>
      <c r="G272" s="29"/>
      <c r="H272" s="31"/>
      <c r="I272" s="31"/>
      <c r="J272" s="31"/>
      <c r="K272" s="31"/>
      <c r="L272" s="288"/>
      <c r="M272" s="288"/>
      <c r="N272" s="1"/>
      <c r="O272" s="1"/>
      <c r="P272" s="1"/>
      <c r="Q272" s="1"/>
      <c r="R272" s="313"/>
      <c r="S272" s="1"/>
      <c r="T272" s="1"/>
      <c r="AK272" s="2"/>
      <c r="AM272" s="13"/>
      <c r="AU272" s="2"/>
      <c r="AV272" s="2"/>
      <c r="AW272" s="24"/>
      <c r="AX272" s="25"/>
      <c r="AY272" s="2"/>
      <c r="AZ272" s="2"/>
      <c r="BI272" s="11"/>
      <c r="BJ272" s="11"/>
    </row>
    <row r="273" spans="1:62" x14ac:dyDescent="0.25">
      <c r="A273" s="186"/>
      <c r="B273" s="1"/>
      <c r="C273" s="1"/>
      <c r="D273" s="156"/>
      <c r="E273" s="156"/>
      <c r="F273" s="29"/>
      <c r="G273" s="29"/>
      <c r="H273" s="31"/>
      <c r="I273" s="31"/>
      <c r="J273" s="31"/>
      <c r="K273" s="31"/>
      <c r="L273" s="288"/>
      <c r="M273" s="288"/>
      <c r="N273" s="1"/>
      <c r="O273" s="1"/>
      <c r="P273" s="1"/>
      <c r="Q273" s="1"/>
      <c r="R273" s="313"/>
      <c r="S273" s="1"/>
      <c r="T273" s="1"/>
      <c r="AK273" s="2"/>
      <c r="AM273" s="13"/>
      <c r="AU273" s="2"/>
      <c r="AV273" s="2"/>
      <c r="AW273" s="22"/>
      <c r="AX273" s="23"/>
      <c r="AY273" s="2"/>
      <c r="AZ273" s="2"/>
      <c r="BI273" s="11"/>
      <c r="BJ273" s="11"/>
    </row>
    <row r="274" spans="1:62" ht="31.5" customHeight="1" x14ac:dyDescent="0.25">
      <c r="A274" s="186"/>
      <c r="B274" s="1"/>
      <c r="C274" s="1"/>
      <c r="D274" s="156"/>
      <c r="E274" s="156"/>
      <c r="F274" s="29"/>
      <c r="G274" s="29"/>
      <c r="H274" s="31"/>
      <c r="I274" s="31"/>
      <c r="J274" s="31"/>
      <c r="K274" s="31"/>
      <c r="L274" s="288"/>
      <c r="M274" s="288"/>
      <c r="N274" s="1"/>
      <c r="O274" s="1"/>
      <c r="P274" s="1"/>
      <c r="Q274" s="1"/>
      <c r="R274" s="313"/>
      <c r="S274" s="1"/>
      <c r="T274" s="1"/>
      <c r="AK274" s="2"/>
      <c r="AM274" s="13"/>
      <c r="AU274" s="2"/>
      <c r="AV274" s="2"/>
      <c r="AW274" s="22"/>
      <c r="AX274" s="23"/>
      <c r="AY274" s="2"/>
      <c r="AZ274" s="2"/>
      <c r="BI274" s="11"/>
      <c r="BJ274" s="11"/>
    </row>
    <row r="275" spans="1:62" ht="15.75" customHeight="1" x14ac:dyDescent="0.25">
      <c r="A275" s="186"/>
      <c r="B275" s="1"/>
      <c r="C275" s="1"/>
      <c r="D275" s="156"/>
      <c r="E275" s="156"/>
      <c r="F275" s="29"/>
      <c r="G275" s="29"/>
      <c r="H275" s="31"/>
      <c r="I275" s="31"/>
      <c r="J275" s="31"/>
      <c r="K275" s="31"/>
      <c r="L275" s="288"/>
      <c r="M275" s="288"/>
      <c r="N275" s="1"/>
      <c r="O275" s="1"/>
      <c r="P275" s="1"/>
      <c r="Q275" s="1"/>
      <c r="R275" s="313"/>
      <c r="S275" s="1"/>
      <c r="T275" s="1"/>
      <c r="AK275" s="2"/>
      <c r="AM275" s="13"/>
      <c r="AU275" s="2"/>
      <c r="AV275" s="2"/>
      <c r="AW275" s="22"/>
      <c r="AX275" s="23"/>
      <c r="AY275" s="2"/>
      <c r="AZ275" s="2"/>
      <c r="BI275" s="11"/>
      <c r="BJ275" s="11"/>
    </row>
    <row r="276" spans="1:62" x14ac:dyDescent="0.25">
      <c r="A276" s="186"/>
      <c r="B276" s="1"/>
      <c r="C276" s="1"/>
      <c r="D276" s="156"/>
      <c r="E276" s="156"/>
      <c r="F276" s="29"/>
      <c r="G276" s="29"/>
      <c r="H276" s="31"/>
      <c r="I276" s="31"/>
      <c r="J276" s="31"/>
      <c r="K276" s="31"/>
      <c r="L276" s="288"/>
      <c r="M276" s="288"/>
      <c r="N276" s="1"/>
      <c r="O276" s="1"/>
      <c r="P276" s="1"/>
      <c r="Q276" s="1"/>
      <c r="R276" s="313"/>
      <c r="S276" s="1"/>
      <c r="T276" s="1"/>
      <c r="AK276" s="2"/>
      <c r="AM276" s="13"/>
      <c r="AU276" s="2"/>
      <c r="AV276" s="2"/>
      <c r="AW276" s="22"/>
      <c r="AX276" s="23"/>
      <c r="AY276" s="2"/>
      <c r="AZ276" s="2"/>
      <c r="BI276" s="11"/>
      <c r="BJ276" s="11"/>
    </row>
    <row r="277" spans="1:62" x14ac:dyDescent="0.25">
      <c r="A277" s="186"/>
      <c r="B277" s="1"/>
      <c r="C277" s="1"/>
      <c r="D277" s="156"/>
      <c r="E277" s="156"/>
      <c r="F277" s="29"/>
      <c r="G277" s="29"/>
      <c r="H277" s="31"/>
      <c r="I277" s="31"/>
      <c r="J277" s="31"/>
      <c r="K277" s="31"/>
      <c r="L277" s="288"/>
      <c r="M277" s="288"/>
      <c r="N277" s="1"/>
      <c r="O277" s="1"/>
      <c r="P277" s="1"/>
      <c r="Q277" s="1"/>
      <c r="R277" s="313"/>
      <c r="S277" s="1"/>
      <c r="T277" s="1"/>
      <c r="AK277" s="2"/>
      <c r="AM277" s="13"/>
      <c r="AU277" s="2"/>
      <c r="AV277" s="2"/>
      <c r="AW277" s="24"/>
      <c r="AX277" s="25"/>
      <c r="AY277" s="2"/>
      <c r="AZ277" s="2"/>
      <c r="BI277" s="11"/>
      <c r="BJ277" s="11"/>
    </row>
    <row r="278" spans="1:62" x14ac:dyDescent="0.25">
      <c r="A278" s="186"/>
      <c r="B278" s="1"/>
      <c r="C278" s="1"/>
      <c r="D278" s="156"/>
      <c r="E278" s="156"/>
      <c r="F278" s="29"/>
      <c r="G278" s="29"/>
      <c r="H278" s="31"/>
      <c r="I278" s="31"/>
      <c r="J278" s="31"/>
      <c r="K278" s="31"/>
      <c r="L278" s="288"/>
      <c r="M278" s="288"/>
      <c r="N278" s="1"/>
      <c r="O278" s="1"/>
      <c r="P278" s="1"/>
      <c r="Q278" s="1"/>
      <c r="R278" s="313"/>
      <c r="S278" s="1"/>
      <c r="T278" s="1"/>
      <c r="AK278" s="2"/>
      <c r="AM278" s="13"/>
      <c r="AU278" s="2"/>
      <c r="AV278" s="2"/>
      <c r="AW278" s="22"/>
      <c r="AX278" s="23"/>
      <c r="AY278" s="2"/>
      <c r="AZ278" s="2"/>
      <c r="BI278" s="11"/>
      <c r="BJ278" s="11"/>
    </row>
    <row r="279" spans="1:62" x14ac:dyDescent="0.25">
      <c r="A279" s="186"/>
      <c r="B279" s="1"/>
      <c r="C279" s="1"/>
      <c r="D279" s="156"/>
      <c r="E279" s="156"/>
      <c r="F279" s="29"/>
      <c r="G279" s="29"/>
      <c r="H279" s="31"/>
      <c r="I279" s="31"/>
      <c r="J279" s="31"/>
      <c r="K279" s="31"/>
      <c r="L279" s="288"/>
      <c r="M279" s="288"/>
      <c r="N279" s="1"/>
      <c r="O279" s="1"/>
      <c r="P279" s="1"/>
      <c r="Q279" s="1"/>
      <c r="R279" s="313"/>
      <c r="S279" s="1"/>
      <c r="T279" s="1"/>
      <c r="AK279" s="2"/>
      <c r="AM279" s="13"/>
      <c r="AU279" s="2"/>
      <c r="AV279" s="2"/>
      <c r="AW279" s="22"/>
      <c r="AX279" s="23"/>
      <c r="AY279" s="2"/>
      <c r="AZ279" s="2"/>
      <c r="BI279" s="11"/>
      <c r="BJ279" s="11"/>
    </row>
    <row r="280" spans="1:62" x14ac:dyDescent="0.25">
      <c r="A280" s="186"/>
      <c r="B280" s="1"/>
      <c r="C280" s="1"/>
      <c r="D280" s="156"/>
      <c r="E280" s="156"/>
      <c r="F280" s="29"/>
      <c r="G280" s="29"/>
      <c r="H280" s="31"/>
      <c r="I280" s="31"/>
      <c r="J280" s="31"/>
      <c r="K280" s="31"/>
      <c r="L280" s="288"/>
      <c r="M280" s="288"/>
      <c r="N280" s="1"/>
      <c r="O280" s="1"/>
      <c r="P280" s="1"/>
      <c r="Q280" s="1"/>
      <c r="R280" s="313"/>
      <c r="S280" s="1"/>
      <c r="T280" s="1"/>
      <c r="AK280" s="2"/>
      <c r="AM280" s="13"/>
      <c r="AU280" s="2"/>
      <c r="AV280" s="2"/>
      <c r="AW280" s="22"/>
      <c r="AX280" s="23"/>
      <c r="AY280" s="2"/>
      <c r="AZ280" s="2"/>
      <c r="BI280" s="11"/>
      <c r="BJ280" s="11"/>
    </row>
    <row r="281" spans="1:62" x14ac:dyDescent="0.25">
      <c r="A281" s="186"/>
      <c r="B281" s="1"/>
      <c r="C281" s="1"/>
      <c r="D281" s="156"/>
      <c r="E281" s="156"/>
      <c r="F281" s="29"/>
      <c r="G281" s="29"/>
      <c r="H281" s="31"/>
      <c r="I281" s="31"/>
      <c r="J281" s="31"/>
      <c r="K281" s="31"/>
      <c r="L281" s="288"/>
      <c r="M281" s="288"/>
      <c r="N281" s="1"/>
      <c r="O281" s="1"/>
      <c r="P281" s="1"/>
      <c r="Q281" s="1"/>
      <c r="R281" s="313"/>
      <c r="S281" s="1"/>
      <c r="T281" s="1"/>
      <c r="AK281" s="2"/>
      <c r="AM281" s="13"/>
      <c r="AU281" s="2"/>
      <c r="AV281" s="2"/>
      <c r="AW281" s="22"/>
      <c r="AX281" s="23"/>
      <c r="AY281" s="2"/>
      <c r="AZ281" s="2"/>
      <c r="BI281" s="11"/>
      <c r="BJ281" s="11"/>
    </row>
    <row r="282" spans="1:62" x14ac:dyDescent="0.25">
      <c r="A282" s="186"/>
      <c r="B282" s="1"/>
      <c r="C282" s="1"/>
      <c r="D282" s="156"/>
      <c r="E282" s="156"/>
      <c r="F282" s="29"/>
      <c r="G282" s="29"/>
      <c r="H282" s="31"/>
      <c r="I282" s="31"/>
      <c r="J282" s="31"/>
      <c r="K282" s="31"/>
      <c r="L282" s="288"/>
      <c r="M282" s="288"/>
      <c r="N282" s="1"/>
      <c r="O282" s="1"/>
      <c r="P282" s="1"/>
      <c r="Q282" s="1"/>
      <c r="R282" s="313"/>
      <c r="S282" s="1"/>
      <c r="T282" s="1"/>
      <c r="AK282" s="2"/>
      <c r="AM282" s="13"/>
      <c r="AU282" s="2"/>
      <c r="AV282" s="2"/>
      <c r="AW282" s="24"/>
      <c r="AX282" s="25"/>
      <c r="AY282" s="2"/>
      <c r="AZ282" s="2"/>
      <c r="BI282" s="11"/>
      <c r="BJ282" s="11"/>
    </row>
    <row r="283" spans="1:62" x14ac:dyDescent="0.25">
      <c r="A283" s="186"/>
      <c r="B283" s="1"/>
      <c r="C283" s="1"/>
      <c r="D283" s="156"/>
      <c r="E283" s="156"/>
      <c r="F283" s="29"/>
      <c r="G283" s="29"/>
      <c r="H283" s="31"/>
      <c r="I283" s="31"/>
      <c r="J283" s="31"/>
      <c r="K283" s="31"/>
      <c r="L283" s="288"/>
      <c r="M283" s="288"/>
      <c r="N283" s="1"/>
      <c r="O283" s="1"/>
      <c r="P283" s="1"/>
      <c r="Q283" s="1"/>
      <c r="R283" s="313"/>
      <c r="S283" s="1"/>
      <c r="T283" s="1"/>
      <c r="AK283" s="2"/>
      <c r="AM283" s="13"/>
      <c r="AU283" s="2"/>
      <c r="AV283" s="2"/>
      <c r="AW283" s="24"/>
      <c r="AX283" s="25"/>
      <c r="AY283" s="2"/>
      <c r="AZ283" s="2"/>
      <c r="BI283" s="11"/>
      <c r="BJ283" s="11"/>
    </row>
    <row r="284" spans="1:62" ht="15.75" customHeight="1" x14ac:dyDescent="0.25">
      <c r="A284" s="186"/>
      <c r="B284" s="1"/>
      <c r="C284" s="1"/>
      <c r="D284" s="156"/>
      <c r="E284" s="156"/>
      <c r="F284" s="29"/>
      <c r="G284" s="29"/>
      <c r="H284" s="31"/>
      <c r="I284" s="31"/>
      <c r="J284" s="31"/>
      <c r="K284" s="31"/>
      <c r="L284" s="288"/>
      <c r="M284" s="288"/>
      <c r="N284" s="1"/>
      <c r="O284" s="1"/>
      <c r="P284" s="1"/>
      <c r="Q284" s="1"/>
      <c r="R284" s="313"/>
      <c r="S284" s="1"/>
      <c r="T284" s="1"/>
      <c r="AK284" s="2"/>
      <c r="AM284" s="13"/>
      <c r="AU284" s="2"/>
      <c r="AV284" s="2"/>
      <c r="AW284" s="24"/>
      <c r="AX284" s="25"/>
      <c r="AY284" s="2"/>
      <c r="AZ284" s="2"/>
      <c r="BI284" s="11"/>
      <c r="BJ284" s="11"/>
    </row>
    <row r="285" spans="1:62" x14ac:dyDescent="0.25">
      <c r="A285" s="186"/>
      <c r="B285" s="1"/>
      <c r="C285" s="1"/>
      <c r="D285" s="156"/>
      <c r="E285" s="156"/>
      <c r="F285" s="29"/>
      <c r="G285" s="29"/>
      <c r="H285" s="31"/>
      <c r="I285" s="31"/>
      <c r="J285" s="31"/>
      <c r="K285" s="31"/>
      <c r="L285" s="288"/>
      <c r="M285" s="288"/>
      <c r="N285" s="1"/>
      <c r="O285" s="1"/>
      <c r="P285" s="1"/>
      <c r="Q285" s="1"/>
      <c r="R285" s="313"/>
      <c r="S285" s="1"/>
      <c r="T285" s="1"/>
      <c r="AK285" s="2"/>
      <c r="AM285" s="13"/>
      <c r="AU285" s="2"/>
      <c r="AV285" s="2"/>
      <c r="AW285" s="26"/>
      <c r="AX285" s="14"/>
      <c r="AY285" s="2"/>
      <c r="AZ285" s="2"/>
      <c r="BI285" s="11"/>
      <c r="BJ285" s="11"/>
    </row>
    <row r="286" spans="1:62" x14ac:dyDescent="0.25">
      <c r="A286" s="186"/>
      <c r="B286" s="1"/>
      <c r="C286" s="1"/>
      <c r="D286" s="156"/>
      <c r="E286" s="156"/>
      <c r="F286" s="29"/>
      <c r="G286" s="29"/>
      <c r="H286" s="31"/>
      <c r="I286" s="31"/>
      <c r="J286" s="31"/>
      <c r="K286" s="31"/>
      <c r="L286" s="288"/>
      <c r="M286" s="288"/>
      <c r="N286" s="1"/>
      <c r="O286" s="1"/>
      <c r="P286" s="1"/>
      <c r="Q286" s="1"/>
      <c r="R286" s="313"/>
      <c r="S286" s="1"/>
      <c r="T286" s="1"/>
      <c r="AK286" s="2"/>
      <c r="AM286" s="13"/>
      <c r="AU286" s="2"/>
      <c r="AV286" s="2"/>
      <c r="AW286" s="24"/>
      <c r="AX286" s="25"/>
      <c r="AY286" s="2"/>
      <c r="AZ286" s="2"/>
      <c r="BI286" s="11"/>
      <c r="BJ286" s="11"/>
    </row>
    <row r="287" spans="1:62" ht="66" customHeight="1" x14ac:dyDescent="0.25">
      <c r="A287" s="186"/>
      <c r="B287" s="1"/>
      <c r="C287" s="1"/>
      <c r="D287" s="156"/>
      <c r="E287" s="156"/>
      <c r="F287" s="29"/>
      <c r="G287" s="29"/>
      <c r="H287" s="31"/>
      <c r="I287" s="31"/>
      <c r="J287" s="31"/>
      <c r="K287" s="31"/>
      <c r="L287" s="288"/>
      <c r="M287" s="288"/>
      <c r="N287" s="1"/>
      <c r="O287" s="1"/>
      <c r="P287" s="1"/>
      <c r="Q287" s="1"/>
      <c r="R287" s="313"/>
      <c r="S287" s="1"/>
      <c r="T287" s="1"/>
      <c r="AK287" s="2"/>
      <c r="AM287" s="13"/>
      <c r="AU287" s="2"/>
      <c r="AV287" s="2"/>
      <c r="AW287" s="24"/>
      <c r="AX287" s="25"/>
      <c r="AY287" s="2"/>
      <c r="AZ287" s="2"/>
      <c r="BI287" s="11"/>
      <c r="BJ287" s="11"/>
    </row>
    <row r="288" spans="1:62" ht="78.75" customHeight="1" x14ac:dyDescent="0.25">
      <c r="A288" s="186"/>
      <c r="B288" s="1"/>
      <c r="C288" s="1"/>
      <c r="D288" s="156"/>
      <c r="E288" s="156"/>
      <c r="F288" s="29"/>
      <c r="G288" s="29"/>
      <c r="H288" s="31"/>
      <c r="I288" s="31"/>
      <c r="J288" s="31"/>
      <c r="K288" s="31"/>
      <c r="L288" s="288"/>
      <c r="M288" s="288"/>
      <c r="N288" s="1"/>
      <c r="O288" s="1"/>
      <c r="P288" s="1"/>
      <c r="Q288" s="1"/>
      <c r="R288" s="313"/>
      <c r="S288" s="1"/>
      <c r="T288" s="1"/>
      <c r="AK288" s="2"/>
      <c r="AM288" s="13"/>
      <c r="AU288" s="2"/>
      <c r="AV288" s="2"/>
      <c r="AW288" s="24"/>
      <c r="AX288" s="25"/>
      <c r="AY288" s="2"/>
      <c r="AZ288" s="2"/>
      <c r="BI288" s="11"/>
      <c r="BJ288" s="11"/>
    </row>
    <row r="289" spans="1:62" x14ac:dyDescent="0.25">
      <c r="A289" s="186"/>
      <c r="B289" s="1"/>
      <c r="C289" s="1"/>
      <c r="D289" s="156"/>
      <c r="E289" s="156"/>
      <c r="F289" s="29"/>
      <c r="G289" s="29"/>
      <c r="H289" s="31"/>
      <c r="I289" s="31"/>
      <c r="J289" s="31"/>
      <c r="K289" s="31"/>
      <c r="L289" s="288"/>
      <c r="M289" s="288"/>
      <c r="N289" s="1"/>
      <c r="O289" s="1"/>
      <c r="P289" s="1"/>
      <c r="Q289" s="1"/>
      <c r="R289" s="313"/>
      <c r="S289" s="1"/>
      <c r="T289" s="1"/>
      <c r="AK289" s="2"/>
      <c r="AM289" s="13"/>
      <c r="AU289" s="2"/>
      <c r="AV289" s="2"/>
      <c r="AW289" s="24"/>
      <c r="AX289" s="25"/>
      <c r="AY289" s="2"/>
      <c r="AZ289" s="2"/>
      <c r="BI289" s="11"/>
      <c r="BJ289" s="11"/>
    </row>
    <row r="290" spans="1:62" x14ac:dyDescent="0.25">
      <c r="A290" s="186"/>
      <c r="B290" s="1"/>
      <c r="C290" s="1"/>
      <c r="D290" s="156"/>
      <c r="E290" s="156"/>
      <c r="F290" s="29"/>
      <c r="G290" s="29"/>
      <c r="H290" s="31"/>
      <c r="I290" s="31"/>
      <c r="J290" s="31"/>
      <c r="K290" s="31"/>
      <c r="L290" s="288"/>
      <c r="M290" s="288"/>
      <c r="N290" s="1"/>
      <c r="O290" s="1"/>
      <c r="P290" s="1"/>
      <c r="Q290" s="1"/>
      <c r="R290" s="313"/>
      <c r="S290" s="1"/>
      <c r="T290" s="1"/>
      <c r="AK290" s="2"/>
      <c r="AM290" s="13"/>
      <c r="AU290" s="2"/>
      <c r="AV290" s="2"/>
      <c r="AW290" s="24"/>
      <c r="AX290" s="25"/>
      <c r="AY290" s="2"/>
      <c r="AZ290" s="2"/>
      <c r="BI290" s="11"/>
      <c r="BJ290" s="11"/>
    </row>
    <row r="291" spans="1:62" x14ac:dyDescent="0.25">
      <c r="A291" s="186"/>
      <c r="B291" s="1"/>
      <c r="C291" s="1"/>
      <c r="D291" s="156"/>
      <c r="E291" s="156"/>
      <c r="F291" s="29"/>
      <c r="G291" s="29"/>
      <c r="H291" s="31"/>
      <c r="I291" s="31"/>
      <c r="J291" s="31"/>
      <c r="K291" s="31"/>
      <c r="L291" s="288"/>
      <c r="M291" s="288"/>
      <c r="N291" s="1"/>
      <c r="O291" s="1"/>
      <c r="P291" s="1"/>
      <c r="Q291" s="1"/>
      <c r="R291" s="313"/>
      <c r="S291" s="1"/>
      <c r="T291" s="1"/>
      <c r="AK291" s="2"/>
      <c r="AM291" s="13"/>
      <c r="AU291" s="2"/>
      <c r="AV291" s="2"/>
      <c r="AW291" s="24"/>
      <c r="AX291" s="25"/>
      <c r="AY291" s="2"/>
      <c r="AZ291" s="2"/>
      <c r="BI291" s="11"/>
      <c r="BJ291" s="11"/>
    </row>
    <row r="292" spans="1:62" x14ac:dyDescent="0.25">
      <c r="A292" s="186"/>
      <c r="B292" s="1"/>
      <c r="C292" s="1"/>
      <c r="D292" s="156"/>
      <c r="E292" s="156"/>
      <c r="F292" s="29"/>
      <c r="G292" s="29"/>
      <c r="H292" s="31"/>
      <c r="I292" s="31"/>
      <c r="J292" s="31"/>
      <c r="K292" s="31"/>
      <c r="L292" s="288"/>
      <c r="M292" s="288"/>
      <c r="N292" s="1"/>
      <c r="O292" s="1"/>
      <c r="P292" s="1"/>
      <c r="Q292" s="1"/>
      <c r="R292" s="313"/>
      <c r="S292" s="1"/>
      <c r="T292" s="1"/>
      <c r="AK292" s="2"/>
      <c r="AM292" s="13"/>
      <c r="AU292" s="2"/>
      <c r="AV292" s="2"/>
      <c r="AW292" s="26"/>
      <c r="AX292" s="14"/>
      <c r="AY292" s="2"/>
      <c r="AZ292" s="2"/>
      <c r="BI292" s="11"/>
      <c r="BJ292" s="11"/>
    </row>
    <row r="293" spans="1:62" x14ac:dyDescent="0.25">
      <c r="A293" s="186"/>
      <c r="B293" s="1"/>
      <c r="C293" s="1"/>
      <c r="D293" s="156"/>
      <c r="E293" s="156"/>
      <c r="F293" s="29"/>
      <c r="G293" s="29"/>
      <c r="H293" s="31"/>
      <c r="I293" s="31"/>
      <c r="J293" s="31"/>
      <c r="K293" s="31"/>
      <c r="L293" s="288"/>
      <c r="M293" s="288"/>
      <c r="N293" s="1"/>
      <c r="O293" s="1"/>
      <c r="P293" s="1"/>
      <c r="Q293" s="1"/>
      <c r="R293" s="313"/>
      <c r="S293" s="1"/>
      <c r="T293" s="1"/>
      <c r="AK293" s="2"/>
      <c r="AM293" s="13"/>
      <c r="AU293" s="2"/>
      <c r="AV293" s="2"/>
      <c r="AW293" s="24"/>
      <c r="AX293" s="25"/>
      <c r="AY293" s="2"/>
      <c r="AZ293" s="2"/>
      <c r="BI293" s="11"/>
      <c r="BJ293" s="11"/>
    </row>
    <row r="294" spans="1:62" x14ac:dyDescent="0.25">
      <c r="A294" s="186"/>
      <c r="B294" s="1"/>
      <c r="C294" s="1"/>
      <c r="D294" s="156"/>
      <c r="E294" s="156"/>
      <c r="F294" s="29"/>
      <c r="G294" s="29"/>
      <c r="H294" s="31"/>
      <c r="I294" s="31"/>
      <c r="J294" s="31"/>
      <c r="K294" s="31"/>
      <c r="L294" s="288"/>
      <c r="M294" s="288"/>
      <c r="N294" s="1"/>
      <c r="O294" s="1"/>
      <c r="P294" s="1"/>
      <c r="Q294" s="1"/>
      <c r="R294" s="313"/>
      <c r="S294" s="1"/>
      <c r="T294" s="1"/>
      <c r="AK294" s="2"/>
      <c r="AM294" s="13"/>
      <c r="AU294" s="2"/>
      <c r="AV294" s="2"/>
      <c r="AW294" s="22"/>
      <c r="AX294" s="23"/>
      <c r="AY294" s="2"/>
      <c r="AZ294" s="2"/>
      <c r="BI294" s="11"/>
      <c r="BJ294" s="11"/>
    </row>
    <row r="295" spans="1:62" x14ac:dyDescent="0.25">
      <c r="A295" s="186"/>
      <c r="B295" s="1"/>
      <c r="C295" s="1"/>
      <c r="D295" s="156"/>
      <c r="E295" s="156"/>
      <c r="F295" s="29"/>
      <c r="G295" s="29"/>
      <c r="H295" s="31"/>
      <c r="I295" s="31"/>
      <c r="J295" s="31"/>
      <c r="K295" s="31"/>
      <c r="L295" s="288"/>
      <c r="M295" s="288"/>
      <c r="N295" s="1"/>
      <c r="O295" s="1"/>
      <c r="P295" s="1"/>
      <c r="Q295" s="1"/>
      <c r="R295" s="313"/>
      <c r="S295" s="1"/>
      <c r="T295" s="1"/>
      <c r="AK295" s="2"/>
      <c r="AM295" s="13"/>
      <c r="AU295" s="2"/>
      <c r="AV295" s="2"/>
      <c r="AW295" s="22"/>
      <c r="AX295" s="23"/>
      <c r="AY295" s="2"/>
      <c r="AZ295" s="2"/>
      <c r="BI295" s="11"/>
      <c r="BJ295" s="11"/>
    </row>
    <row r="296" spans="1:62" x14ac:dyDescent="0.25">
      <c r="A296" s="186"/>
      <c r="B296" s="1"/>
      <c r="C296" s="1"/>
      <c r="D296" s="156"/>
      <c r="E296" s="156"/>
      <c r="F296" s="29"/>
      <c r="G296" s="29"/>
      <c r="H296" s="31"/>
      <c r="I296" s="31"/>
      <c r="J296" s="31"/>
      <c r="K296" s="31"/>
      <c r="L296" s="288"/>
      <c r="M296" s="288"/>
      <c r="N296" s="1"/>
      <c r="O296" s="1"/>
      <c r="P296" s="1"/>
      <c r="Q296" s="1"/>
      <c r="R296" s="313"/>
      <c r="S296" s="1"/>
      <c r="T296" s="1"/>
      <c r="AK296" s="2"/>
      <c r="AM296" s="13"/>
      <c r="AU296" s="2"/>
      <c r="AV296" s="2"/>
      <c r="AW296" s="22"/>
      <c r="AX296" s="23"/>
      <c r="AY296" s="2"/>
      <c r="AZ296" s="2"/>
      <c r="BI296" s="11"/>
      <c r="BJ296" s="11"/>
    </row>
    <row r="297" spans="1:62" x14ac:dyDescent="0.25">
      <c r="A297" s="186"/>
      <c r="B297" s="1"/>
      <c r="C297" s="1"/>
      <c r="D297" s="156"/>
      <c r="E297" s="156"/>
      <c r="F297" s="29"/>
      <c r="G297" s="29"/>
      <c r="H297" s="31"/>
      <c r="I297" s="31"/>
      <c r="J297" s="31"/>
      <c r="K297" s="31"/>
      <c r="L297" s="288"/>
      <c r="M297" s="288"/>
      <c r="N297" s="1"/>
      <c r="O297" s="1"/>
      <c r="P297" s="1"/>
      <c r="Q297" s="1"/>
      <c r="R297" s="313"/>
      <c r="S297" s="1"/>
      <c r="T297" s="1"/>
      <c r="AK297" s="2"/>
      <c r="AM297" s="13"/>
      <c r="AU297" s="2"/>
      <c r="AV297" s="2"/>
      <c r="AW297" s="22"/>
      <c r="AX297" s="23"/>
      <c r="AY297" s="2"/>
      <c r="AZ297" s="2"/>
      <c r="BI297" s="11"/>
      <c r="BJ297" s="11"/>
    </row>
    <row r="298" spans="1:62" x14ac:dyDescent="0.25">
      <c r="A298" s="186"/>
      <c r="B298" s="1"/>
      <c r="C298" s="1"/>
      <c r="D298" s="156"/>
      <c r="E298" s="156"/>
      <c r="F298" s="29"/>
      <c r="G298" s="29"/>
      <c r="H298" s="31"/>
      <c r="I298" s="31"/>
      <c r="J298" s="31"/>
      <c r="K298" s="31"/>
      <c r="L298" s="288"/>
      <c r="M298" s="288"/>
      <c r="N298" s="1"/>
      <c r="O298" s="1"/>
      <c r="P298" s="1"/>
      <c r="Q298" s="1"/>
      <c r="R298" s="313"/>
      <c r="S298" s="1"/>
      <c r="AK298" s="2"/>
      <c r="AM298" s="13"/>
      <c r="AU298" s="2"/>
      <c r="AV298" s="2"/>
      <c r="AW298" s="22"/>
      <c r="AX298" s="23"/>
      <c r="AY298" s="2"/>
      <c r="AZ298" s="2"/>
      <c r="BI298" s="11"/>
      <c r="BJ298" s="11"/>
    </row>
    <row r="299" spans="1:62" x14ac:dyDescent="0.25">
      <c r="AK299" s="2"/>
      <c r="AM299" s="13"/>
      <c r="AU299" s="2"/>
      <c r="AV299" s="2"/>
      <c r="AW299" s="22"/>
      <c r="AX299" s="23"/>
      <c r="AY299" s="2"/>
      <c r="AZ299" s="2"/>
      <c r="BI299" s="11"/>
      <c r="BJ299" s="11"/>
    </row>
    <row r="300" spans="1:62" x14ac:dyDescent="0.25">
      <c r="AK300" s="2"/>
      <c r="AM300" s="13"/>
      <c r="AU300" s="2"/>
      <c r="AV300" s="2"/>
      <c r="AW300" s="24"/>
      <c r="AX300" s="25"/>
      <c r="AY300" s="2"/>
      <c r="AZ300" s="2"/>
      <c r="BI300" s="11"/>
      <c r="BJ300" s="11"/>
    </row>
    <row r="301" spans="1:62" x14ac:dyDescent="0.25">
      <c r="AK301" s="2"/>
      <c r="AM301" s="13"/>
      <c r="AU301" s="2"/>
      <c r="AV301" s="2"/>
      <c r="AW301" s="22"/>
      <c r="AX301" s="23"/>
      <c r="AY301" s="2"/>
      <c r="AZ301" s="2"/>
      <c r="BI301" s="11"/>
      <c r="BJ301" s="11"/>
    </row>
    <row r="302" spans="1:62" x14ac:dyDescent="0.25">
      <c r="AK302" s="2"/>
      <c r="AM302" s="13"/>
      <c r="AU302" s="2"/>
      <c r="AV302" s="2"/>
      <c r="AW302" s="22"/>
      <c r="AX302" s="23"/>
      <c r="AY302" s="2"/>
      <c r="AZ302" s="2"/>
      <c r="BI302" s="11"/>
      <c r="BJ302" s="11"/>
    </row>
    <row r="303" spans="1:62" x14ac:dyDescent="0.25">
      <c r="AK303" s="2"/>
      <c r="AM303" s="13"/>
      <c r="AU303" s="2"/>
      <c r="AV303" s="2"/>
      <c r="AW303" s="22"/>
      <c r="AX303" s="23"/>
      <c r="AY303" s="2"/>
      <c r="AZ303" s="2"/>
      <c r="BI303" s="11"/>
      <c r="BJ303" s="11"/>
    </row>
    <row r="304" spans="1:62" x14ac:dyDescent="0.25">
      <c r="AK304" s="2"/>
      <c r="AM304" s="13"/>
      <c r="AU304" s="2"/>
      <c r="AV304" s="2"/>
      <c r="AW304" s="24"/>
      <c r="AX304" s="25"/>
      <c r="AY304" s="2"/>
      <c r="AZ304" s="2"/>
      <c r="BI304" s="11"/>
      <c r="BJ304" s="11"/>
    </row>
    <row r="305" spans="37:62" x14ac:dyDescent="0.25">
      <c r="AK305" s="2"/>
      <c r="AM305" s="13"/>
      <c r="AU305" s="2"/>
      <c r="AV305" s="2"/>
      <c r="AW305" s="22"/>
      <c r="AX305" s="23"/>
      <c r="AY305" s="2"/>
      <c r="AZ305" s="2"/>
      <c r="BI305" s="11"/>
      <c r="BJ305" s="11"/>
    </row>
    <row r="306" spans="37:62" x14ac:dyDescent="0.25">
      <c r="AK306" s="2"/>
      <c r="AM306" s="13"/>
      <c r="AU306" s="2"/>
      <c r="AV306" s="2"/>
      <c r="AW306" s="22"/>
      <c r="AX306" s="23"/>
      <c r="AY306" s="2"/>
      <c r="AZ306" s="2"/>
      <c r="BI306" s="11"/>
      <c r="BJ306" s="11"/>
    </row>
    <row r="307" spans="37:62" x14ac:dyDescent="0.25">
      <c r="AK307" s="2"/>
      <c r="AM307" s="13"/>
      <c r="AU307" s="2"/>
      <c r="AV307" s="2"/>
      <c r="AW307" s="24"/>
      <c r="AX307" s="25"/>
      <c r="AY307" s="2"/>
      <c r="AZ307" s="2"/>
      <c r="BI307" s="11"/>
      <c r="BJ307" s="11"/>
    </row>
    <row r="308" spans="37:62" x14ac:dyDescent="0.25">
      <c r="AK308" s="2"/>
      <c r="AM308" s="13"/>
      <c r="AU308" s="2"/>
      <c r="AV308" s="2"/>
      <c r="AW308" s="22"/>
      <c r="AX308" s="23"/>
      <c r="AY308" s="2"/>
      <c r="AZ308" s="2"/>
      <c r="BI308" s="11"/>
      <c r="BJ308" s="11"/>
    </row>
    <row r="309" spans="37:62" x14ac:dyDescent="0.25">
      <c r="AK309" s="2"/>
      <c r="AM309" s="13"/>
      <c r="AU309" s="2"/>
      <c r="AV309" s="2"/>
      <c r="AW309" s="22"/>
      <c r="AX309" s="23"/>
      <c r="AY309" s="2"/>
      <c r="AZ309" s="2"/>
      <c r="BI309" s="11"/>
      <c r="BJ309" s="11"/>
    </row>
    <row r="310" spans="37:62" x14ac:dyDescent="0.25">
      <c r="AK310" s="2"/>
      <c r="AM310" s="13"/>
      <c r="AU310" s="2"/>
      <c r="AV310" s="2"/>
      <c r="AW310" s="24"/>
      <c r="AX310" s="25"/>
      <c r="AY310" s="2"/>
      <c r="AZ310" s="2"/>
      <c r="BI310" s="11"/>
      <c r="BJ310" s="11"/>
    </row>
    <row r="311" spans="37:62" x14ac:dyDescent="0.25">
      <c r="AK311" s="2"/>
      <c r="AM311" s="13"/>
      <c r="AU311" s="2"/>
      <c r="AV311" s="2"/>
      <c r="AW311" s="24"/>
      <c r="AX311" s="25"/>
      <c r="AY311" s="2"/>
      <c r="AZ311" s="2"/>
      <c r="BI311" s="11"/>
      <c r="BJ311" s="11"/>
    </row>
    <row r="312" spans="37:62" x14ac:dyDescent="0.25">
      <c r="AK312" s="2"/>
      <c r="AM312" s="13"/>
      <c r="AU312" s="2"/>
      <c r="AV312" s="2"/>
      <c r="AW312" s="24"/>
      <c r="AX312" s="25"/>
      <c r="AY312" s="2"/>
      <c r="AZ312" s="2"/>
      <c r="BI312" s="11"/>
      <c r="BJ312" s="11"/>
    </row>
    <row r="313" spans="37:62" x14ac:dyDescent="0.25">
      <c r="AK313" s="2"/>
      <c r="AM313" s="13"/>
      <c r="AU313" s="2"/>
      <c r="AV313" s="2"/>
      <c r="AW313" s="24"/>
      <c r="AX313" s="25"/>
      <c r="AY313" s="2"/>
      <c r="AZ313" s="2"/>
      <c r="BI313" s="11"/>
      <c r="BJ313" s="11"/>
    </row>
    <row r="314" spans="37:62" x14ac:dyDescent="0.25">
      <c r="AK314" s="2"/>
      <c r="AM314" s="13"/>
      <c r="AU314" s="2"/>
      <c r="AV314" s="2"/>
      <c r="AW314" s="27"/>
      <c r="AX314" s="12"/>
      <c r="AY314" s="2"/>
      <c r="AZ314" s="2"/>
      <c r="BI314" s="11"/>
      <c r="BJ314" s="11"/>
    </row>
    <row r="315" spans="37:62" ht="41.25" customHeight="1" x14ac:dyDescent="0.25">
      <c r="AK315" s="2"/>
      <c r="AM315" s="13"/>
      <c r="AU315" s="2"/>
      <c r="AV315" s="2"/>
      <c r="AW315" s="27"/>
      <c r="AX315" s="12"/>
      <c r="AY315" s="2"/>
      <c r="AZ315" s="2"/>
      <c r="BI315" s="11"/>
      <c r="BJ315" s="11"/>
    </row>
    <row r="316" spans="37:62" x14ac:dyDescent="0.25">
      <c r="AK316" s="2"/>
      <c r="AM316" s="13"/>
      <c r="AU316" s="2"/>
      <c r="AV316" s="2"/>
      <c r="AW316" s="27"/>
      <c r="AX316" s="12"/>
      <c r="AY316" s="2"/>
      <c r="AZ316" s="2"/>
      <c r="BI316" s="11"/>
      <c r="BJ316" s="11"/>
    </row>
    <row r="317" spans="37:62" x14ac:dyDescent="0.25">
      <c r="AK317" s="2"/>
      <c r="AM317" s="13"/>
      <c r="AU317" s="2"/>
      <c r="AV317" s="2"/>
      <c r="AW317" s="27"/>
      <c r="AX317" s="12"/>
      <c r="AY317" s="2"/>
      <c r="AZ317" s="2"/>
      <c r="BI317" s="11"/>
      <c r="BJ317" s="11"/>
    </row>
    <row r="319" spans="37:62" ht="63.75" customHeight="1" x14ac:dyDescent="0.25"/>
    <row r="326" ht="42" customHeight="1" x14ac:dyDescent="0.25"/>
    <row r="349" ht="87" customHeight="1" x14ac:dyDescent="0.25"/>
  </sheetData>
  <sheetProtection formatCells="0" formatColumns="0" formatRows="0" insertRows="0" deleteRows="0" sort="0"/>
  <dataConsolidate/>
  <mergeCells count="353">
    <mergeCell ref="L240:M240"/>
    <mergeCell ref="J240:K240"/>
    <mergeCell ref="D254:E254"/>
    <mergeCell ref="B239:C239"/>
    <mergeCell ref="O255:Q255"/>
    <mergeCell ref="B245:C245"/>
    <mergeCell ref="P234:Q234"/>
    <mergeCell ref="P235:Q235"/>
    <mergeCell ref="P236:Q236"/>
    <mergeCell ref="P238:Q238"/>
    <mergeCell ref="P239:Q239"/>
    <mergeCell ref="P240:Q240"/>
    <mergeCell ref="P241:Q241"/>
    <mergeCell ref="P242:Q242"/>
    <mergeCell ref="P243:Q243"/>
    <mergeCell ref="L236:M236"/>
    <mergeCell ref="H237:I237"/>
    <mergeCell ref="N237:O237"/>
    <mergeCell ref="L237:M237"/>
    <mergeCell ref="F236:G236"/>
    <mergeCell ref="F237:G237"/>
    <mergeCell ref="H236:I236"/>
    <mergeCell ref="F235:G235"/>
    <mergeCell ref="H242:I242"/>
    <mergeCell ref="N240:O240"/>
    <mergeCell ref="N243:O243"/>
    <mergeCell ref="N238:O238"/>
    <mergeCell ref="N245:O245"/>
    <mergeCell ref="N244:O244"/>
    <mergeCell ref="L239:M239"/>
    <mergeCell ref="N239:O239"/>
    <mergeCell ref="N242:O242"/>
    <mergeCell ref="F255:G255"/>
    <mergeCell ref="F253:G253"/>
    <mergeCell ref="F254:G254"/>
    <mergeCell ref="H252:I252"/>
    <mergeCell ref="H253:I253"/>
    <mergeCell ref="H254:I254"/>
    <mergeCell ref="H255:I255"/>
    <mergeCell ref="F244:G244"/>
    <mergeCell ref="J241:K241"/>
    <mergeCell ref="J242:K242"/>
    <mergeCell ref="F243:G243"/>
    <mergeCell ref="F240:G240"/>
    <mergeCell ref="F241:G241"/>
    <mergeCell ref="F242:G242"/>
    <mergeCell ref="H246:I246"/>
    <mergeCell ref="H238:I238"/>
    <mergeCell ref="F246:G246"/>
    <mergeCell ref="J243:K243"/>
    <mergeCell ref="Q257:R257"/>
    <mergeCell ref="L244:M244"/>
    <mergeCell ref="N241:O241"/>
    <mergeCell ref="L241:M241"/>
    <mergeCell ref="L245:M245"/>
    <mergeCell ref="P245:Q245"/>
    <mergeCell ref="O253:Q253"/>
    <mergeCell ref="O254:Q254"/>
    <mergeCell ref="N246:O246"/>
    <mergeCell ref="L242:M242"/>
    <mergeCell ref="L243:M243"/>
    <mergeCell ref="P244:Q244"/>
    <mergeCell ref="H243:I243"/>
    <mergeCell ref="H244:I244"/>
    <mergeCell ref="F245:G245"/>
    <mergeCell ref="J245:K245"/>
    <mergeCell ref="J246:K246"/>
    <mergeCell ref="L238:M238"/>
    <mergeCell ref="F234:G234"/>
    <mergeCell ref="J234:K234"/>
    <mergeCell ref="J239:K239"/>
    <mergeCell ref="L232:M232"/>
    <mergeCell ref="N231:O231"/>
    <mergeCell ref="L229:M229"/>
    <mergeCell ref="N230:O230"/>
    <mergeCell ref="N229:O229"/>
    <mergeCell ref="F233:G233"/>
    <mergeCell ref="N233:O233"/>
    <mergeCell ref="F231:G231"/>
    <mergeCell ref="J231:K231"/>
    <mergeCell ref="J236:K236"/>
    <mergeCell ref="N235:O235"/>
    <mergeCell ref="J232:K232"/>
    <mergeCell ref="L233:M233"/>
    <mergeCell ref="N236:O236"/>
    <mergeCell ref="F232:G232"/>
    <mergeCell ref="F239:G239"/>
    <mergeCell ref="L234:M234"/>
    <mergeCell ref="J235:K235"/>
    <mergeCell ref="F238:G238"/>
    <mergeCell ref="H235:I235"/>
    <mergeCell ref="N232:O232"/>
    <mergeCell ref="N234:O234"/>
    <mergeCell ref="P232:Q232"/>
    <mergeCell ref="J54:K54"/>
    <mergeCell ref="AF26:AG26"/>
    <mergeCell ref="AD26:AE26"/>
    <mergeCell ref="AF30:AG30"/>
    <mergeCell ref="AF27:AG27"/>
    <mergeCell ref="L30:M30"/>
    <mergeCell ref="Z30:AA30"/>
    <mergeCell ref="AD30:AE30"/>
    <mergeCell ref="P46:Q46"/>
    <mergeCell ref="P50:Q50"/>
    <mergeCell ref="F48:Q48"/>
    <mergeCell ref="AD27:AE27"/>
    <mergeCell ref="F30:G30"/>
    <mergeCell ref="J228:K228"/>
    <mergeCell ref="H230:I230"/>
    <mergeCell ref="H232:I232"/>
    <mergeCell ref="H233:I233"/>
    <mergeCell ref="L230:M230"/>
    <mergeCell ref="P233:Q233"/>
    <mergeCell ref="P230:Q230"/>
    <mergeCell ref="P49:Q49"/>
    <mergeCell ref="D231:E231"/>
    <mergeCell ref="AJ28:AK28"/>
    <mergeCell ref="AL15:AM15"/>
    <mergeCell ref="AH24:AI24"/>
    <mergeCell ref="AL25:AM25"/>
    <mergeCell ref="AL24:AM24"/>
    <mergeCell ref="AL22:AM22"/>
    <mergeCell ref="AH15:AI15"/>
    <mergeCell ref="AL26:AM26"/>
    <mergeCell ref="AJ26:AK26"/>
    <mergeCell ref="AJ25:AK25"/>
    <mergeCell ref="AH25:AI25"/>
    <mergeCell ref="AJ22:AK22"/>
    <mergeCell ref="AH27:AI27"/>
    <mergeCell ref="AJ24:AK24"/>
    <mergeCell ref="AH26:AI26"/>
    <mergeCell ref="AJ15:AK15"/>
    <mergeCell ref="AJ17:AK17"/>
    <mergeCell ref="AL17:AM17"/>
    <mergeCell ref="AH22:AI22"/>
    <mergeCell ref="AH17:AI17"/>
    <mergeCell ref="L231:M231"/>
    <mergeCell ref="D228:E228"/>
    <mergeCell ref="L54:M54"/>
    <mergeCell ref="P228:Q228"/>
    <mergeCell ref="P54:Q54"/>
    <mergeCell ref="O227:P227"/>
    <mergeCell ref="N54:O54"/>
    <mergeCell ref="H229:I229"/>
    <mergeCell ref="F229:G229"/>
    <mergeCell ref="F49:J49"/>
    <mergeCell ref="F228:G228"/>
    <mergeCell ref="H228:I228"/>
    <mergeCell ref="H54:I54"/>
    <mergeCell ref="N228:O228"/>
    <mergeCell ref="P51:Q51"/>
    <mergeCell ref="L228:M228"/>
    <mergeCell ref="AJ14:AK14"/>
    <mergeCell ref="P25:Q25"/>
    <mergeCell ref="F44:J44"/>
    <mergeCell ref="D16:Q16"/>
    <mergeCell ref="AF17:AG17"/>
    <mergeCell ref="R18:S18"/>
    <mergeCell ref="AF25:AG25"/>
    <mergeCell ref="P44:Q44"/>
    <mergeCell ref="AJ27:AK27"/>
    <mergeCell ref="AH28:AI28"/>
    <mergeCell ref="D30:E30"/>
    <mergeCell ref="L18:M18"/>
    <mergeCell ref="J18:K18"/>
    <mergeCell ref="P18:Q18"/>
    <mergeCell ref="A23:XFD23"/>
    <mergeCell ref="A29:S29"/>
    <mergeCell ref="AB30:AC30"/>
    <mergeCell ref="AL27:AM27"/>
    <mergeCell ref="AD28:AE28"/>
    <mergeCell ref="AF28:AG28"/>
    <mergeCell ref="AL14:AM14"/>
    <mergeCell ref="AL28:AM28"/>
    <mergeCell ref="AH30:AI30"/>
    <mergeCell ref="AH14:AI14"/>
    <mergeCell ref="AL10:AM10"/>
    <mergeCell ref="AH12:AI12"/>
    <mergeCell ref="AL13:AM13"/>
    <mergeCell ref="AF11:AG11"/>
    <mergeCell ref="AJ12:AK12"/>
    <mergeCell ref="AJ11:AK11"/>
    <mergeCell ref="AL11:AM11"/>
    <mergeCell ref="AL12:AM12"/>
    <mergeCell ref="AJ13:AK13"/>
    <mergeCell ref="AH11:AI11"/>
    <mergeCell ref="AH13:AI13"/>
    <mergeCell ref="AJ10:AK10"/>
    <mergeCell ref="AF13:AG13"/>
    <mergeCell ref="AF10:AG10"/>
    <mergeCell ref="AF12:AG12"/>
    <mergeCell ref="A18:A19"/>
    <mergeCell ref="F54:G54"/>
    <mergeCell ref="AD11:AE11"/>
    <mergeCell ref="AD12:AE12"/>
    <mergeCell ref="F46:J46"/>
    <mergeCell ref="F42:Q42"/>
    <mergeCell ref="D26:J26"/>
    <mergeCell ref="J30:K30"/>
    <mergeCell ref="P45:Q45"/>
    <mergeCell ref="B18:B19"/>
    <mergeCell ref="C18:C19"/>
    <mergeCell ref="A22:B22"/>
    <mergeCell ref="B26:C28"/>
    <mergeCell ref="B48:C49"/>
    <mergeCell ref="B44:C46"/>
    <mergeCell ref="F43:J43"/>
    <mergeCell ref="A26:A28"/>
    <mergeCell ref="AD25:AE25"/>
    <mergeCell ref="A12:C12"/>
    <mergeCell ref="D54:E54"/>
    <mergeCell ref="F45:J45"/>
    <mergeCell ref="A10:C10"/>
    <mergeCell ref="B42:C43"/>
    <mergeCell ref="D28:J28"/>
    <mergeCell ref="A11:C11"/>
    <mergeCell ref="D18:E18"/>
    <mergeCell ref="D13:Q13"/>
    <mergeCell ref="N18:O18"/>
    <mergeCell ref="AD17:AE17"/>
    <mergeCell ref="B24:C25"/>
    <mergeCell ref="A14:C14"/>
    <mergeCell ref="A16:C16"/>
    <mergeCell ref="A13:C13"/>
    <mergeCell ref="A15:C15"/>
    <mergeCell ref="F18:G18"/>
    <mergeCell ref="D25:J25"/>
    <mergeCell ref="A30:A31"/>
    <mergeCell ref="P26:Q26"/>
    <mergeCell ref="P27:Q27"/>
    <mergeCell ref="A42:A43"/>
    <mergeCell ref="A41:B41"/>
    <mergeCell ref="P28:Q28"/>
    <mergeCell ref="D27:J27"/>
    <mergeCell ref="B30:B31"/>
    <mergeCell ref="C30:C31"/>
    <mergeCell ref="AD9:AE9"/>
    <mergeCell ref="AF14:AG14"/>
    <mergeCell ref="AH9:AI9"/>
    <mergeCell ref="AH10:AI10"/>
    <mergeCell ref="D9:O9"/>
    <mergeCell ref="D24:Q24"/>
    <mergeCell ref="AF24:AG24"/>
    <mergeCell ref="AD22:AE22"/>
    <mergeCell ref="AF22:AG22"/>
    <mergeCell ref="AD24:AE24"/>
    <mergeCell ref="AF15:AG15"/>
    <mergeCell ref="D10:O10"/>
    <mergeCell ref="D11:Q11"/>
    <mergeCell ref="D12:Q12"/>
    <mergeCell ref="AD13:AE13"/>
    <mergeCell ref="AD10:AE10"/>
    <mergeCell ref="AD14:AE14"/>
    <mergeCell ref="AD15:AE15"/>
    <mergeCell ref="D15:Q15"/>
    <mergeCell ref="D14:Q14"/>
    <mergeCell ref="H18:I18"/>
    <mergeCell ref="AU5:AV5"/>
    <mergeCell ref="AF5:AG5"/>
    <mergeCell ref="AJ5:AK5"/>
    <mergeCell ref="A9:C9"/>
    <mergeCell ref="AL5:AM5"/>
    <mergeCell ref="AF7:AG7"/>
    <mergeCell ref="AJ7:AK7"/>
    <mergeCell ref="AJ8:AK8"/>
    <mergeCell ref="AF9:AG9"/>
    <mergeCell ref="AJ9:AK9"/>
    <mergeCell ref="AL9:AM9"/>
    <mergeCell ref="AD8:AE8"/>
    <mergeCell ref="AL7:AM7"/>
    <mergeCell ref="AL8:AM8"/>
    <mergeCell ref="AF8:AG8"/>
    <mergeCell ref="AH7:AI7"/>
    <mergeCell ref="AD5:AE5"/>
    <mergeCell ref="AD7:AE7"/>
    <mergeCell ref="D8:O8"/>
    <mergeCell ref="AH8:AI8"/>
    <mergeCell ref="A6:Q6"/>
    <mergeCell ref="AH5:AI5"/>
    <mergeCell ref="A5:Q5"/>
    <mergeCell ref="A8:C8"/>
    <mergeCell ref="Q258:R258"/>
    <mergeCell ref="A246:B246"/>
    <mergeCell ref="A226:B226"/>
    <mergeCell ref="P43:Q43"/>
    <mergeCell ref="A48:A49"/>
    <mergeCell ref="D230:E230"/>
    <mergeCell ref="L235:M235"/>
    <mergeCell ref="F252:G252"/>
    <mergeCell ref="B54:B55"/>
    <mergeCell ref="B236:C236"/>
    <mergeCell ref="D235:E235"/>
    <mergeCell ref="B237:C237"/>
    <mergeCell ref="D236:E236"/>
    <mergeCell ref="B229:C229"/>
    <mergeCell ref="H231:I231"/>
    <mergeCell ref="H234:I234"/>
    <mergeCell ref="F230:G230"/>
    <mergeCell ref="B231:C231"/>
    <mergeCell ref="B230:C230"/>
    <mergeCell ref="B228:C228"/>
    <mergeCell ref="A44:A46"/>
    <mergeCell ref="D229:E229"/>
    <mergeCell ref="A54:A55"/>
    <mergeCell ref="A50:A51"/>
    <mergeCell ref="B242:C242"/>
    <mergeCell ref="D239:E239"/>
    <mergeCell ref="D253:E253"/>
    <mergeCell ref="A24:A25"/>
    <mergeCell ref="H30:I30"/>
    <mergeCell ref="F50:J50"/>
    <mergeCell ref="F51:J51"/>
    <mergeCell ref="H239:I239"/>
    <mergeCell ref="H240:I240"/>
    <mergeCell ref="B233:C233"/>
    <mergeCell ref="H241:I241"/>
    <mergeCell ref="A249:Q251"/>
    <mergeCell ref="P246:Q246"/>
    <mergeCell ref="D232:E232"/>
    <mergeCell ref="D234:E234"/>
    <mergeCell ref="B234:C234"/>
    <mergeCell ref="B235:C235"/>
    <mergeCell ref="H245:I245"/>
    <mergeCell ref="D240:E240"/>
    <mergeCell ref="L246:M246"/>
    <mergeCell ref="J244:K244"/>
    <mergeCell ref="P231:Q231"/>
    <mergeCell ref="P229:Q229"/>
    <mergeCell ref="J229:K229"/>
    <mergeCell ref="J238:K238"/>
    <mergeCell ref="J237:K237"/>
    <mergeCell ref="J230:K230"/>
    <mergeCell ref="J233:K233"/>
    <mergeCell ref="B50:C51"/>
    <mergeCell ref="D255:E255"/>
    <mergeCell ref="D241:E241"/>
    <mergeCell ref="D242:E242"/>
    <mergeCell ref="D243:E243"/>
    <mergeCell ref="D244:E244"/>
    <mergeCell ref="D245:E245"/>
    <mergeCell ref="D246:E246"/>
    <mergeCell ref="D252:E252"/>
    <mergeCell ref="C54:C55"/>
    <mergeCell ref="B241:C241"/>
    <mergeCell ref="B240:C240"/>
    <mergeCell ref="D237:E237"/>
    <mergeCell ref="B232:C232"/>
    <mergeCell ref="B244:C244"/>
    <mergeCell ref="B243:C243"/>
    <mergeCell ref="B238:C238"/>
    <mergeCell ref="D238:E238"/>
    <mergeCell ref="D233:E233"/>
    <mergeCell ref="B247:C247"/>
  </mergeCells>
  <phoneticPr fontId="15" type="noConversion"/>
  <conditionalFormatting sqref="L246">
    <cfRule type="expression" dxfId="11" priority="39">
      <formula>AND(SUM(L226:M226)&gt;0,SUM(L226&gt;M226)&lt;0)</formula>
    </cfRule>
  </conditionalFormatting>
  <conditionalFormatting sqref="L246:M246">
    <cfRule type="expression" dxfId="10" priority="38">
      <formula>L246&lt;&gt;(L226+M226)</formula>
    </cfRule>
  </conditionalFormatting>
  <conditionalFormatting sqref="L246:M246">
    <cfRule type="expression" dxfId="9" priority="23">
      <formula>L246&lt;&gt;(L226+M226)</formula>
    </cfRule>
  </conditionalFormatting>
  <conditionalFormatting sqref="N246:O246">
    <cfRule type="expression" dxfId="8" priority="22">
      <formula>N246&lt;&gt;(N226+O226)</formula>
    </cfRule>
  </conditionalFormatting>
  <conditionalFormatting sqref="J246 F246">
    <cfRule type="expression" dxfId="7" priority="16">
      <formula>(F226+G226)&lt;&gt;F246</formula>
    </cfRule>
  </conditionalFormatting>
  <conditionalFormatting sqref="H246">
    <cfRule type="expression" dxfId="6" priority="12">
      <formula>(H226+I226)&lt;&gt;H246</formula>
    </cfRule>
  </conditionalFormatting>
  <conditionalFormatting sqref="D246">
    <cfRule type="expression" dxfId="5" priority="10">
      <formula>(D226+E226)&lt;&gt;D246</formula>
    </cfRule>
  </conditionalFormatting>
  <conditionalFormatting sqref="E226">
    <cfRule type="colorScale" priority="7">
      <colorScale>
        <cfvo type="min"/>
        <cfvo type="max"/>
        <color theme="0"/>
        <color theme="0"/>
      </colorScale>
    </cfRule>
    <cfRule type="colorScale" priority="8">
      <colorScale>
        <cfvo type="min"/>
        <cfvo type="percentile" val="50"/>
        <cfvo type="max"/>
        <color rgb="FFF8696B"/>
        <color rgb="FFFFEB84"/>
        <color rgb="FF63BE7B"/>
      </colorScale>
    </cfRule>
  </conditionalFormatting>
  <conditionalFormatting sqref="G226:O226">
    <cfRule type="colorScale" priority="6">
      <colorScale>
        <cfvo type="min"/>
        <cfvo type="max"/>
        <color theme="0"/>
        <color theme="0"/>
      </colorScale>
    </cfRule>
  </conditionalFormatting>
  <conditionalFormatting sqref="L226 N226:O226">
    <cfRule type="expression" dxfId="4" priority="95">
      <formula>(L226+M226)&lt;&gt;L246</formula>
    </cfRule>
  </conditionalFormatting>
  <conditionalFormatting sqref="L226">
    <cfRule type="expression" dxfId="3" priority="97">
      <formula>(L226+M226)&lt;&gt;L246</formula>
    </cfRule>
  </conditionalFormatting>
  <conditionalFormatting sqref="M226:O226">
    <cfRule type="expression" dxfId="2" priority="98">
      <formula>(L226+M226)&lt;&gt;L246</formula>
    </cfRule>
  </conditionalFormatting>
  <conditionalFormatting sqref="D226:G226 J226:O226">
    <cfRule type="expression" dxfId="1" priority="99">
      <formula>(A226+D226)&lt;&gt;A246</formula>
    </cfRule>
  </conditionalFormatting>
  <conditionalFormatting sqref="H226:I226">
    <cfRule type="expression" dxfId="0" priority="101">
      <formula>(C226+H226)&lt;&gt;C246</formula>
    </cfRule>
  </conditionalFormatting>
  <conditionalFormatting sqref="F246:O246">
    <cfRule type="colorScale" priority="102">
      <colorScale>
        <cfvo type="min"/>
        <cfvo type="max"/>
        <color theme="0"/>
        <color theme="0"/>
      </colorScale>
    </cfRule>
  </conditionalFormatting>
  <dataValidations xWindow="760" yWindow="343" count="10">
    <dataValidation type="list" allowBlank="1" showInputMessage="1" showErrorMessage="1" sqref="D10" xr:uid="{00000000-0002-0000-0000-000000000000}">
      <formula1>funkcija</formula1>
    </dataValidation>
    <dataValidation allowBlank="1" showErrorMessage="1" sqref="D8" xr:uid="{00000000-0002-0000-0000-000001000000}"/>
    <dataValidation type="list" errorStyle="information" allowBlank="1" showInputMessage="1" errorTitle="Информација" error="Након самостално унетог циља, кликните на ОК" sqref="B50:C51 B26:C28 B44:C44" xr:uid="{00000000-0002-0000-0000-000002000000}">
      <formula1>INDIRECT($Z$7)</formula1>
    </dataValidation>
    <dataValidation type="list" errorStyle="information" allowBlank="1" showInputMessage="1" errorTitle="Обавештење" error="Након самостално унетог индикатора, кликните на ОК" sqref="D44:H46 J44:J46" xr:uid="{00000000-0002-0000-0000-000003000000}">
      <formula1>INDIRECT($Z$11)</formula1>
    </dataValidation>
    <dataValidation type="list" errorStyle="information" allowBlank="1" showInputMessage="1" errorTitle="Обавештење" error="Након самостално унетог индикатора, кликните на ОК" sqref="D50:H51 J50:J51" xr:uid="{00000000-0002-0000-0000-000004000000}">
      <formula1>INDIRECT($Z$12)</formula1>
    </dataValidation>
    <dataValidation type="list" allowBlank="1" showInputMessage="1" showErrorMessage="1" sqref="D9" xr:uid="{00000000-0002-0000-0000-000005000000}">
      <formula1>INDIRECT($Z$6)</formula1>
    </dataValidation>
    <dataValidation type="list" errorStyle="information" allowBlank="1" showInputMessage="1" errorTitle="Обавештење" error="Након самостално унетог индикатора, кликните на ОК" sqref="D26:D28" xr:uid="{00000000-0002-0000-0000-000006000000}">
      <formula1>INDIRECT($Z$8)</formula1>
    </dataValidation>
    <dataValidation type="list" allowBlank="1" showInputMessage="1" showErrorMessage="1" sqref="A6:Q6" xr:uid="{00000000-0002-0000-0000-000007000000}">
      <formula1>$AP$5:$AP$6</formula1>
    </dataValidation>
    <dataValidation type="list" errorStyle="information" allowBlank="1" showDropDown="1" showInputMessage="1" showErrorMessage="1" errorTitle="Обавештење" error="Унета шифра конта се не налази у контном плану." sqref="B56:B225" xr:uid="{00000000-0002-0000-0000-000008000000}">
      <formula1>конто</formula1>
    </dataValidation>
    <dataValidation type="list" allowBlank="1" showInputMessage="1" showErrorMessage="1" sqref="B229:B245" xr:uid="{00000000-0002-0000-0000-000009000000}">
      <formula1>Извори_финансирања</formula1>
    </dataValidation>
  </dataValidations>
  <pageMargins left="0" right="0.23622047244094491" top="0.47244094488188981" bottom="0.39370078740157483" header="0" footer="0.15748031496062992"/>
  <pageSetup paperSize="9" scale="42" fitToHeight="0" orientation="landscape" r:id="rId1"/>
  <headerFooter>
    <oddHeader>&amp;RОбразац   2. Програмска активност</oddHeader>
    <oddFooter>&amp;RСтрана &amp;P од &amp;N</oddFooter>
  </headerFooter>
  <rowBreaks count="3" manualBreakCount="3">
    <brk id="53" max="14" man="1"/>
    <brk id="94" max="18" man="1"/>
    <brk id="133"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B1:E37"/>
  <sheetViews>
    <sheetView showGridLines="0" topLeftCell="A52" workbookViewId="0"/>
  </sheetViews>
  <sheetFormatPr defaultRowHeight="15" x14ac:dyDescent="0.25"/>
  <cols>
    <col min="1" max="1" width="1.140625" customWidth="1"/>
    <col min="2" max="2" width="64.42578125" customWidth="1"/>
    <col min="3" max="3" width="1.5703125" customWidth="1"/>
    <col min="4" max="4" width="5.5703125" customWidth="1"/>
    <col min="5" max="5" width="16" customWidth="1"/>
  </cols>
  <sheetData>
    <row r="1" spans="2:5" ht="30" x14ac:dyDescent="0.25">
      <c r="B1" s="33" t="s">
        <v>172</v>
      </c>
      <c r="C1" s="33"/>
      <c r="D1" s="42"/>
      <c r="E1" s="42"/>
    </row>
    <row r="2" spans="2:5" x14ac:dyDescent="0.25">
      <c r="B2" s="33" t="s">
        <v>173</v>
      </c>
      <c r="C2" s="33"/>
      <c r="D2" s="42"/>
      <c r="E2" s="42"/>
    </row>
    <row r="3" spans="2:5" x14ac:dyDescent="0.25">
      <c r="B3" s="34"/>
      <c r="C3" s="34"/>
      <c r="D3" s="43"/>
      <c r="E3" s="43"/>
    </row>
    <row r="4" spans="2:5" ht="45" x14ac:dyDescent="0.25">
      <c r="B4" s="34" t="s">
        <v>174</v>
      </c>
      <c r="C4" s="34"/>
      <c r="D4" s="43"/>
      <c r="E4" s="43"/>
    </row>
    <row r="5" spans="2:5" x14ac:dyDescent="0.25">
      <c r="B5" s="34"/>
      <c r="C5" s="34"/>
      <c r="D5" s="43"/>
      <c r="E5" s="43"/>
    </row>
    <row r="6" spans="2:5" x14ac:dyDescent="0.25">
      <c r="B6" s="33" t="s">
        <v>175</v>
      </c>
      <c r="C6" s="33"/>
      <c r="D6" s="42"/>
      <c r="E6" s="42" t="s">
        <v>176</v>
      </c>
    </row>
    <row r="7" spans="2:5" ht="15.75" thickBot="1" x14ac:dyDescent="0.3">
      <c r="B7" s="34"/>
      <c r="C7" s="34"/>
      <c r="D7" s="43"/>
      <c r="E7" s="43"/>
    </row>
    <row r="8" spans="2:5" ht="60" x14ac:dyDescent="0.25">
      <c r="B8" s="35" t="s">
        <v>177</v>
      </c>
      <c r="C8" s="36"/>
      <c r="D8" s="44"/>
      <c r="E8" s="45">
        <v>8</v>
      </c>
    </row>
    <row r="9" spans="2:5" ht="45" x14ac:dyDescent="0.25">
      <c r="B9" s="37"/>
      <c r="C9" s="34"/>
      <c r="D9" s="43"/>
      <c r="E9" s="46" t="s">
        <v>178</v>
      </c>
    </row>
    <row r="10" spans="2:5" ht="60.75" thickBot="1" x14ac:dyDescent="0.3">
      <c r="B10" s="38"/>
      <c r="C10" s="39"/>
      <c r="D10" s="47"/>
      <c r="E10" s="48" t="s">
        <v>179</v>
      </c>
    </row>
    <row r="11" spans="2:5" ht="15.75" thickBot="1" x14ac:dyDescent="0.3">
      <c r="B11" s="34"/>
      <c r="C11" s="34"/>
      <c r="D11" s="43"/>
      <c r="E11" s="43"/>
    </row>
    <row r="12" spans="2:5" ht="45" x14ac:dyDescent="0.25">
      <c r="B12" s="35" t="s">
        <v>180</v>
      </c>
      <c r="C12" s="36"/>
      <c r="D12" s="44"/>
      <c r="E12" s="45">
        <v>10</v>
      </c>
    </row>
    <row r="13" spans="2:5" ht="60" x14ac:dyDescent="0.25">
      <c r="B13" s="37"/>
      <c r="C13" s="34"/>
      <c r="D13" s="43"/>
      <c r="E13" s="49" t="s">
        <v>181</v>
      </c>
    </row>
    <row r="14" spans="2:5" ht="60" x14ac:dyDescent="0.25">
      <c r="B14" s="37"/>
      <c r="C14" s="34"/>
      <c r="D14" s="43"/>
      <c r="E14" s="46" t="s">
        <v>182</v>
      </c>
    </row>
    <row r="15" spans="2:5" ht="60.75" thickBot="1" x14ac:dyDescent="0.3">
      <c r="B15" s="38"/>
      <c r="C15" s="39"/>
      <c r="D15" s="47"/>
      <c r="E15" s="48" t="s">
        <v>183</v>
      </c>
    </row>
    <row r="16" spans="2:5" x14ac:dyDescent="0.25">
      <c r="B16" s="34"/>
      <c r="C16" s="34"/>
      <c r="D16" s="43"/>
      <c r="E16" s="43"/>
    </row>
    <row r="17" spans="2:5" x14ac:dyDescent="0.25">
      <c r="B17" s="34"/>
      <c r="C17" s="34"/>
      <c r="D17" s="43"/>
      <c r="E17" s="43"/>
    </row>
    <row r="18" spans="2:5" x14ac:dyDescent="0.25">
      <c r="B18" s="33" t="s">
        <v>184</v>
      </c>
      <c r="C18" s="33"/>
      <c r="D18" s="42"/>
      <c r="E18" s="42"/>
    </row>
    <row r="19" spans="2:5" ht="15.75" thickBot="1" x14ac:dyDescent="0.3">
      <c r="B19" s="34"/>
      <c r="C19" s="34"/>
      <c r="D19" s="43"/>
      <c r="E19" s="43"/>
    </row>
    <row r="20" spans="2:5" ht="60" x14ac:dyDescent="0.25">
      <c r="B20" s="35" t="s">
        <v>185</v>
      </c>
      <c r="C20" s="36"/>
      <c r="D20" s="44"/>
      <c r="E20" s="45">
        <v>124</v>
      </c>
    </row>
    <row r="21" spans="2:5" ht="45" x14ac:dyDescent="0.25">
      <c r="B21" s="37"/>
      <c r="C21" s="34"/>
      <c r="D21" s="43"/>
      <c r="E21" s="49" t="s">
        <v>186</v>
      </c>
    </row>
    <row r="22" spans="2:5" ht="45" x14ac:dyDescent="0.25">
      <c r="B22" s="37"/>
      <c r="C22" s="34"/>
      <c r="D22" s="43"/>
      <c r="E22" s="46" t="s">
        <v>187</v>
      </c>
    </row>
    <row r="23" spans="2:5" ht="45" x14ac:dyDescent="0.25">
      <c r="B23" s="37"/>
      <c r="C23" s="34"/>
      <c r="D23" s="43"/>
      <c r="E23" s="46" t="s">
        <v>188</v>
      </c>
    </row>
    <row r="24" spans="2:5" ht="45" x14ac:dyDescent="0.25">
      <c r="B24" s="37"/>
      <c r="C24" s="34"/>
      <c r="D24" s="43"/>
      <c r="E24" s="46" t="s">
        <v>189</v>
      </c>
    </row>
    <row r="25" spans="2:5" ht="45" x14ac:dyDescent="0.25">
      <c r="B25" s="37"/>
      <c r="C25" s="34"/>
      <c r="D25" s="43"/>
      <c r="E25" s="46" t="s">
        <v>190</v>
      </c>
    </row>
    <row r="26" spans="2:5" ht="45" x14ac:dyDescent="0.25">
      <c r="B26" s="37"/>
      <c r="C26" s="34"/>
      <c r="D26" s="43"/>
      <c r="E26" s="46" t="s">
        <v>191</v>
      </c>
    </row>
    <row r="27" spans="2:5" ht="45" x14ac:dyDescent="0.25">
      <c r="B27" s="37"/>
      <c r="C27" s="34"/>
      <c r="D27" s="43"/>
      <c r="E27" s="46" t="s">
        <v>192</v>
      </c>
    </row>
    <row r="28" spans="2:5" ht="45" x14ac:dyDescent="0.25">
      <c r="B28" s="37"/>
      <c r="C28" s="34"/>
      <c r="D28" s="43"/>
      <c r="E28" s="46" t="s">
        <v>193</v>
      </c>
    </row>
    <row r="29" spans="2:5" ht="45" x14ac:dyDescent="0.25">
      <c r="B29" s="37"/>
      <c r="C29" s="34"/>
      <c r="D29" s="43"/>
      <c r="E29" s="46" t="s">
        <v>194</v>
      </c>
    </row>
    <row r="30" spans="2:5" ht="45" x14ac:dyDescent="0.25">
      <c r="B30" s="37"/>
      <c r="C30" s="34"/>
      <c r="D30" s="43"/>
      <c r="E30" s="46" t="s">
        <v>195</v>
      </c>
    </row>
    <row r="31" spans="2:5" ht="60" x14ac:dyDescent="0.25">
      <c r="B31" s="37"/>
      <c r="C31" s="34"/>
      <c r="D31" s="43"/>
      <c r="E31" s="46" t="s">
        <v>196</v>
      </c>
    </row>
    <row r="32" spans="2:5" ht="60" x14ac:dyDescent="0.25">
      <c r="B32" s="37"/>
      <c r="C32" s="34"/>
      <c r="D32" s="43"/>
      <c r="E32" s="46" t="s">
        <v>197</v>
      </c>
    </row>
    <row r="33" spans="2:5" ht="60" x14ac:dyDescent="0.25">
      <c r="B33" s="37"/>
      <c r="C33" s="34"/>
      <c r="D33" s="43"/>
      <c r="E33" s="46" t="s">
        <v>198</v>
      </c>
    </row>
    <row r="34" spans="2:5" ht="60" x14ac:dyDescent="0.25">
      <c r="B34" s="37"/>
      <c r="C34" s="34"/>
      <c r="D34" s="43"/>
      <c r="E34" s="46" t="s">
        <v>199</v>
      </c>
    </row>
    <row r="35" spans="2:5" ht="60.75" thickBot="1" x14ac:dyDescent="0.3">
      <c r="B35" s="38"/>
      <c r="C35" s="39"/>
      <c r="D35" s="47"/>
      <c r="E35" s="48" t="s">
        <v>200</v>
      </c>
    </row>
    <row r="36" spans="2:5" ht="15.75" thickBot="1" x14ac:dyDescent="0.3">
      <c r="B36" s="34"/>
      <c r="C36" s="34"/>
      <c r="D36" s="43"/>
      <c r="E36" s="43"/>
    </row>
    <row r="37" spans="2:5" ht="45.75" thickBot="1" x14ac:dyDescent="0.3">
      <c r="B37" s="40" t="s">
        <v>201</v>
      </c>
      <c r="C37" s="41"/>
      <c r="D37" s="50"/>
      <c r="E37" s="51">
        <v>115</v>
      </c>
    </row>
  </sheetData>
  <hyperlinks>
    <hyperlink ref="E9" location="'Програмска активност- текуће'!H217" display="'Програмска активност- текуће'!H217" xr:uid="{00000000-0004-0000-0200-000000000000}"/>
    <hyperlink ref="E10" location="'Програмска активност- текуће'!H199:K199" display="'Програмска активност- текуће'!H199:K199" xr:uid="{00000000-0004-0000-0200-000001000000}"/>
    <hyperlink ref="E13" location="'Програмска активност- текуће'!H217:M217" display="'Програмска активност- текуће'!H217:M217" xr:uid="{00000000-0004-0000-0200-000002000000}"/>
    <hyperlink ref="E14" location="'Програмска активност- текуће'!D217:F217" display="'Програмска активност- текуће'!D217:F217" xr:uid="{00000000-0004-0000-0200-000003000000}"/>
    <hyperlink ref="E15" location="'Програмска активност- текуће'!D199:K199" display="'Програмска активност- текуће'!D199:K199" xr:uid="{00000000-0004-0000-0200-000004000000}"/>
    <hyperlink ref="E21" location="'Програмска активност- текуће'!D4" display="'Програмска активност- текуће'!D4" xr:uid="{00000000-0004-0000-0200-000005000000}"/>
    <hyperlink ref="E22" location="'Програмска активност- текуће'!D22:D24" display="'Програмска активност- текуће'!D22:D24" xr:uid="{00000000-0004-0000-0200-000006000000}"/>
    <hyperlink ref="E23" location="'Програмска активност- текуће'!G22:L24" display="'Програмска активност- текуће'!G22:L24" xr:uid="{00000000-0004-0000-0200-000007000000}"/>
    <hyperlink ref="E24" location="'Програмска активност- текуће'!C49:C50" display="'Програмска активност- текуће'!C49:C50" xr:uid="{00000000-0004-0000-0200-000008000000}"/>
    <hyperlink ref="E25" location="'Програмска активност- текуће'!C55:C58" display="'Програмска активност- текуће'!C55:C58" xr:uid="{00000000-0004-0000-0200-000009000000}"/>
    <hyperlink ref="E26" location="'Програмска активност- текуће'!C61" display="'Програмска активност- текуће'!C61" xr:uid="{00000000-0004-0000-0200-00000A000000}"/>
    <hyperlink ref="E27" location="'Програмска активност- текуће'!C65:C69" display="'Програмска активност- текуће'!C65:C69" xr:uid="{00000000-0004-0000-0200-00000B000000}"/>
    <hyperlink ref="E28" location="'Програмска активност- текуће'!C71:C73" display="'Програмска активност- текуће'!C71:C73" xr:uid="{00000000-0004-0000-0200-00000C000000}"/>
    <hyperlink ref="E29" location="'Програмска активност- текуће'!C75:C83" display="'Програмска активност- текуће'!C75:C83" xr:uid="{00000000-0004-0000-0200-00000D000000}"/>
    <hyperlink ref="E30" location="'Програмска активност- текуће'!C85" display="'Програмска активност- текуће'!C85" xr:uid="{00000000-0004-0000-0200-00000E000000}"/>
    <hyperlink ref="E31" location="'Програмска активност- текуће'!C87:C114" display="'Програмска активност- текуће'!C87:C114" xr:uid="{00000000-0004-0000-0200-00000F000000}"/>
    <hyperlink ref="E32" location="'Програмска активност- текуће'!C116:C131" display="'Програмска активност- текуће'!C116:C131" xr:uid="{00000000-0004-0000-0200-000010000000}"/>
    <hyperlink ref="E33" location="'Програмска активност- текуће'!C133:C136" display="'Програмска активност- текуће'!C133:C136" xr:uid="{00000000-0004-0000-0200-000011000000}"/>
    <hyperlink ref="E34" location="'Програмска активност- текуће'!C138:C153" display="'Програмска активност- текуће'!C138:C153" xr:uid="{00000000-0004-0000-0200-000012000000}"/>
    <hyperlink ref="E35" location="'Програмска активност- текуће'!C156:C168" display="'Програмска активност- текуће'!C156:C168" xr:uid="{00000000-0004-0000-0200-000013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2</vt:i4>
      </vt:variant>
      <vt:variant>
        <vt:lpstr>Charts</vt:lpstr>
      </vt:variant>
      <vt:variant>
        <vt:i4>1</vt:i4>
      </vt:variant>
      <vt:variant>
        <vt:lpstr>Named Ranges</vt:lpstr>
      </vt:variant>
      <vt:variant>
        <vt:i4>2</vt:i4>
      </vt:variant>
    </vt:vector>
  </HeadingPairs>
  <TitlesOfParts>
    <vt:vector size="5" baseType="lpstr">
      <vt:lpstr>Програмска активност- текуће</vt:lpstr>
      <vt:lpstr>Compatibility Report</vt:lpstr>
      <vt:lpstr>Chart1</vt:lpstr>
      <vt:lpstr>'Програмска активност- текуће'!Print_Area</vt:lpstr>
      <vt:lpstr>'Програмска активност- текуће'!Print_Titles</vt:lpstr>
    </vt:vector>
  </TitlesOfParts>
  <Company>Gradska uprava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Bojan Kostic</dc:creator>
  <cp:lastModifiedBy>User</cp:lastModifiedBy>
  <cp:lastPrinted>2026-03-10T07:07:25Z</cp:lastPrinted>
  <dcterms:created xsi:type="dcterms:W3CDTF">2014-07-16T07:05:44Z</dcterms:created>
  <dcterms:modified xsi:type="dcterms:W3CDTF">2026-03-10T07:11:47Z</dcterms:modified>
</cp:coreProperties>
</file>